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<sst xmlns="http://schemas.openxmlformats.org/spreadsheetml/2006/main" count="490" uniqueCount="440">
  <si>
    <t>СНТ "МАЛИНКА"</t>
  </si>
  <si>
    <t>Выводимые данные:</t>
  </si>
  <si>
    <t>БУ (данные бухгалтерского учета)</t>
  </si>
  <si>
    <t>Единица измерения:</t>
  </si>
  <si>
    <t>рубль (код по ОКЕИ 383)</t>
  </si>
  <si>
    <t>Контрагенты</t>
  </si>
  <si>
    <t>179 Кузнецова А.В.</t>
  </si>
  <si>
    <t>214 Потлова Елена Александровна   (НС с 2017г.)</t>
  </si>
  <si>
    <t xml:space="preserve">215 Денисов Сергей Павлович </t>
  </si>
  <si>
    <t xml:space="preserve">216 Устинов Иван Александрович  </t>
  </si>
  <si>
    <t>233 Вильчинский Владислав</t>
  </si>
  <si>
    <t xml:space="preserve">247 - 248 Пехтелева Валентина Николаевна </t>
  </si>
  <si>
    <t xml:space="preserve">257 Перевозчиков Владимир Николаевич </t>
  </si>
  <si>
    <t xml:space="preserve">259 Андреев Виктор Федорович </t>
  </si>
  <si>
    <t>291 Чайковская</t>
  </si>
  <si>
    <t>293 Шарпанова А.Г.</t>
  </si>
  <si>
    <t>339 Кувшинова Т.Д.</t>
  </si>
  <si>
    <t>342 Фролов А.В.</t>
  </si>
  <si>
    <t>Ответственный:</t>
  </si>
  <si>
    <t>(должность)</t>
  </si>
  <si>
    <t>(подпись)</t>
  </si>
  <si>
    <t>(расшифровка подписи)</t>
  </si>
  <si>
    <t>Номер счетчика</t>
  </si>
  <si>
    <t>Показания на начало периода, кВт</t>
  </si>
  <si>
    <t>Показания на конец периода, кВт</t>
  </si>
  <si>
    <t>Оплаченная электроэнергия</t>
  </si>
  <si>
    <t>Доплатить</t>
  </si>
  <si>
    <t>221 - 222 Живолуб</t>
  </si>
  <si>
    <t>ИТОГО</t>
  </si>
  <si>
    <t>Объем потреблен-ной энергии, кВт</t>
  </si>
  <si>
    <t xml:space="preserve">228 Бинкевич </t>
  </si>
  <si>
    <t>Цветочная (4 -я линия)</t>
  </si>
  <si>
    <t>Лесная</t>
  </si>
  <si>
    <t>Тенистая</t>
  </si>
  <si>
    <t>Солнечная</t>
  </si>
  <si>
    <t>Клубничная</t>
  </si>
  <si>
    <t>Малиновая</t>
  </si>
  <si>
    <t>Приморская</t>
  </si>
  <si>
    <t>Полевая 2</t>
  </si>
  <si>
    <t>367   Шулигина</t>
  </si>
  <si>
    <t>007 Дмитриева</t>
  </si>
  <si>
    <t>нет</t>
  </si>
  <si>
    <t>449,39/2,96= 152 оплачено</t>
  </si>
  <si>
    <t>расчетала</t>
  </si>
  <si>
    <t>счет. Сгорел</t>
  </si>
  <si>
    <t>245 Володина</t>
  </si>
  <si>
    <t>350 квт оплачено</t>
  </si>
  <si>
    <t>опл. Расчетн.</t>
  </si>
  <si>
    <t>723 квт сейчас</t>
  </si>
  <si>
    <t>опл.35 квт</t>
  </si>
  <si>
    <t>342 опл.</t>
  </si>
  <si>
    <t>Отчет о совместимости для 2019г.xls</t>
  </si>
  <si>
    <t>Дата отчета: 08.01.2020 14:43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</si>
  <si>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</si>
  <si>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</si>
  <si>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</si>
  <si>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</si>
  <si>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опл 175</t>
  </si>
  <si>
    <t>опл.</t>
  </si>
  <si>
    <t>6043 опл</t>
  </si>
  <si>
    <t>опл 1111</t>
  </si>
  <si>
    <t>2965 оплачено</t>
  </si>
  <si>
    <t>173 квт опл.</t>
  </si>
  <si>
    <t>Средняя стоимость за год (Цена 3,00 за кВт.ч),   руб</t>
  </si>
  <si>
    <t>опл. 353 квт в 2018</t>
  </si>
  <si>
    <t>опл. 242 квт, на счет 133квт</t>
  </si>
  <si>
    <t>1230 опл.</t>
  </si>
  <si>
    <t>1879квт  опл</t>
  </si>
  <si>
    <t>1228 опл.</t>
  </si>
  <si>
    <t>178 опл.</t>
  </si>
  <si>
    <t>1054 опл. 2018</t>
  </si>
  <si>
    <t>1037квт. Опл.</t>
  </si>
  <si>
    <t>2377 квт опл</t>
  </si>
  <si>
    <t>474 опл.</t>
  </si>
  <si>
    <t>250 опл.</t>
  </si>
  <si>
    <t>706 опл.</t>
  </si>
  <si>
    <t>436 опл.</t>
  </si>
  <si>
    <t>331 квт опл</t>
  </si>
  <si>
    <t>звонила</t>
  </si>
  <si>
    <t>опл .1270</t>
  </si>
  <si>
    <t>2640 опл.</t>
  </si>
  <si>
    <t>56 опл.</t>
  </si>
  <si>
    <t>6197 опл.</t>
  </si>
  <si>
    <t>2323 опл</t>
  </si>
  <si>
    <t>337 опл.</t>
  </si>
  <si>
    <t>142 квт опл</t>
  </si>
  <si>
    <t>582 опл</t>
  </si>
  <si>
    <t>600 опл.</t>
  </si>
  <si>
    <t>920 опл.</t>
  </si>
  <si>
    <t>2373 опл</t>
  </si>
  <si>
    <t>опл</t>
  </si>
  <si>
    <t>опл 1929</t>
  </si>
  <si>
    <t>сколько на счет</t>
  </si>
  <si>
    <t>198 квт опл.</t>
  </si>
  <si>
    <t>429 квт опл.</t>
  </si>
  <si>
    <t>203 опл.</t>
  </si>
  <si>
    <t>763 опл.</t>
  </si>
  <si>
    <t>243 Турицына / Литвинова</t>
  </si>
  <si>
    <t>1864 опл.</t>
  </si>
  <si>
    <t>660 квт опл.</t>
  </si>
  <si>
    <t>1642 -700 руб.</t>
  </si>
  <si>
    <t>363 Вострикова</t>
  </si>
  <si>
    <t>287 квт опл</t>
  </si>
  <si>
    <t>1490 опл.</t>
  </si>
  <si>
    <t>324 Ежов</t>
  </si>
  <si>
    <t>расч.</t>
  </si>
  <si>
    <t>2133 опл.</t>
  </si>
  <si>
    <t>526квт опл.</t>
  </si>
  <si>
    <t>735 опл.</t>
  </si>
  <si>
    <t>6080 квт опл.</t>
  </si>
  <si>
    <t>5755 опл.</t>
  </si>
  <si>
    <t>4497 квт опл.</t>
  </si>
  <si>
    <t>1527 оплач.</t>
  </si>
  <si>
    <t>984 квт опл</t>
  </si>
  <si>
    <t>315 квт опл.</t>
  </si>
  <si>
    <t>1287 квт опл.</t>
  </si>
  <si>
    <t>смс</t>
  </si>
  <si>
    <t>400 опл.</t>
  </si>
  <si>
    <t>338 квт опл</t>
  </si>
  <si>
    <t>617 квт опл.</t>
  </si>
  <si>
    <t>672 опл.</t>
  </si>
  <si>
    <t>2390 опл.</t>
  </si>
  <si>
    <t>308 опл</t>
  </si>
  <si>
    <t>отключен</t>
  </si>
  <si>
    <t>306 опл</t>
  </si>
  <si>
    <t>235 опл.</t>
  </si>
  <si>
    <t>2138 опл</t>
  </si>
  <si>
    <t>1500 опл.</t>
  </si>
  <si>
    <t>опл 4100</t>
  </si>
  <si>
    <t>1748 опл.</t>
  </si>
  <si>
    <t>641 квт опл.</t>
  </si>
  <si>
    <t>782 квт опл.</t>
  </si>
  <si>
    <t>1210 опл.</t>
  </si>
  <si>
    <t>1260 квт опл. ???</t>
  </si>
  <si>
    <t>976 опл.</t>
  </si>
  <si>
    <t>518 квт</t>
  </si>
  <si>
    <t>опл. 810</t>
  </si>
  <si>
    <t>опл. 1000</t>
  </si>
  <si>
    <t>104 опл.</t>
  </si>
  <si>
    <t>80 опл.</t>
  </si>
  <si>
    <t>434 опл</t>
  </si>
  <si>
    <t>1437 опл.</t>
  </si>
  <si>
    <t>359 опл.</t>
  </si>
  <si>
    <t>1416 опл.</t>
  </si>
  <si>
    <t>882 опл</t>
  </si>
  <si>
    <t>3182 квт опл.</t>
  </si>
  <si>
    <t>310 опл.</t>
  </si>
  <si>
    <t>432 квт опл</t>
  </si>
  <si>
    <t>2064 опл</t>
  </si>
  <si>
    <t>2020 опл.</t>
  </si>
  <si>
    <t>350 опл.</t>
  </si>
  <si>
    <t>465 опл</t>
  </si>
  <si>
    <t>1028 опл.</t>
  </si>
  <si>
    <t>275 опл</t>
  </si>
  <si>
    <t>звон</t>
  </si>
  <si>
    <t>124 квт опл</t>
  </si>
  <si>
    <t>1366 опл.</t>
  </si>
  <si>
    <t>853 квт опл.</t>
  </si>
  <si>
    <t>269 опл</t>
  </si>
  <si>
    <t>не подключ.</t>
  </si>
  <si>
    <t>Всего по обществу</t>
  </si>
  <si>
    <t>нет дома</t>
  </si>
  <si>
    <t>341 Бауэр</t>
  </si>
  <si>
    <t xml:space="preserve">опл. </t>
  </si>
  <si>
    <t>расчет.</t>
  </si>
  <si>
    <t>5000-1689квт</t>
  </si>
  <si>
    <t>Учет электроэнергии на 31 декабря 2019 г.</t>
  </si>
  <si>
    <t>Магазин</t>
  </si>
  <si>
    <t xml:space="preserve">001 Васильев </t>
  </si>
  <si>
    <t xml:space="preserve">002 Докучаева </t>
  </si>
  <si>
    <t xml:space="preserve">003Труханова </t>
  </si>
  <si>
    <t xml:space="preserve">004 Красноперова </t>
  </si>
  <si>
    <t xml:space="preserve">005 Гончаров </t>
  </si>
  <si>
    <t xml:space="preserve">006 Андреева </t>
  </si>
  <si>
    <t>008 Матина</t>
  </si>
  <si>
    <t xml:space="preserve">010 Панкратова </t>
  </si>
  <si>
    <t xml:space="preserve">011 Мозгунов </t>
  </si>
  <si>
    <t xml:space="preserve">014 Попова </t>
  </si>
  <si>
    <t xml:space="preserve">015 Маланюк </t>
  </si>
  <si>
    <t xml:space="preserve">016 Соболева </t>
  </si>
  <si>
    <t>017 Чанкветадзе</t>
  </si>
  <si>
    <t xml:space="preserve">018 Саванов </t>
  </si>
  <si>
    <t xml:space="preserve">019 Ярошенко </t>
  </si>
  <si>
    <t xml:space="preserve">020 Солодунова </t>
  </si>
  <si>
    <t xml:space="preserve">021 Иванкевич </t>
  </si>
  <si>
    <t xml:space="preserve">024 Трунова </t>
  </si>
  <si>
    <t>023 Бойцова</t>
  </si>
  <si>
    <t xml:space="preserve">022 Кислицкая </t>
  </si>
  <si>
    <t xml:space="preserve">025 Варушина   1/2 Артомонов </t>
  </si>
  <si>
    <t xml:space="preserve">026 Бельков  </t>
  </si>
  <si>
    <t xml:space="preserve">027 Забурунова </t>
  </si>
  <si>
    <t>Итого по улице</t>
  </si>
  <si>
    <t>Долг</t>
  </si>
  <si>
    <t>опл 1200</t>
  </si>
  <si>
    <t xml:space="preserve">028 Васильев </t>
  </si>
  <si>
    <t xml:space="preserve">029 Лемякина </t>
  </si>
  <si>
    <t xml:space="preserve">030 Майоров </t>
  </si>
  <si>
    <t xml:space="preserve">031 Соловьева   </t>
  </si>
  <si>
    <t>033 Сиволобов</t>
  </si>
  <si>
    <t xml:space="preserve">034 Дмитриева </t>
  </si>
  <si>
    <t xml:space="preserve">036  Деревянко </t>
  </si>
  <si>
    <t xml:space="preserve">037  Гордеева </t>
  </si>
  <si>
    <t xml:space="preserve">038  Прибыльская </t>
  </si>
  <si>
    <t xml:space="preserve">039  Чеснокова </t>
  </si>
  <si>
    <t xml:space="preserve">040  Ефремова </t>
  </si>
  <si>
    <t xml:space="preserve">041  Снурникова </t>
  </si>
  <si>
    <t xml:space="preserve">042  Борщ </t>
  </si>
  <si>
    <t xml:space="preserve">043 Шевченко </t>
  </si>
  <si>
    <t xml:space="preserve">044 Касьянова </t>
  </si>
  <si>
    <t xml:space="preserve">045 Субботина   </t>
  </si>
  <si>
    <t xml:space="preserve">046 Козырева </t>
  </si>
  <si>
    <t xml:space="preserve">047 Швабу </t>
  </si>
  <si>
    <t xml:space="preserve">048 Дорин </t>
  </si>
  <si>
    <t>049  Шаврина</t>
  </si>
  <si>
    <t xml:space="preserve">051  Гнитий </t>
  </si>
  <si>
    <t>053 Гусев</t>
  </si>
  <si>
    <t xml:space="preserve">055  Рыблов </t>
  </si>
  <si>
    <t xml:space="preserve">057  Кулекчан </t>
  </si>
  <si>
    <t xml:space="preserve">058  Иванникова </t>
  </si>
  <si>
    <t xml:space="preserve">060 Осинская </t>
  </si>
  <si>
    <t xml:space="preserve">061  Радченко </t>
  </si>
  <si>
    <t xml:space="preserve">062  Паршев </t>
  </si>
  <si>
    <t xml:space="preserve">063  Маслов </t>
  </si>
  <si>
    <t xml:space="preserve">066 Яковлев </t>
  </si>
  <si>
    <t xml:space="preserve">067  Надирадзе </t>
  </si>
  <si>
    <t>068  Белобородов</t>
  </si>
  <si>
    <t xml:space="preserve">069  Ягнаков </t>
  </si>
  <si>
    <t xml:space="preserve">070  Бех </t>
  </si>
  <si>
    <t xml:space="preserve">071  Гречанинов </t>
  </si>
  <si>
    <t xml:space="preserve">072  Илясова </t>
  </si>
  <si>
    <t xml:space="preserve">073 Колосов </t>
  </si>
  <si>
    <t xml:space="preserve">074  Кондрашенко </t>
  </si>
  <si>
    <t xml:space="preserve">075 Сахнова </t>
  </si>
  <si>
    <t xml:space="preserve">076  Ротов </t>
  </si>
  <si>
    <t xml:space="preserve">077 Мокриенко </t>
  </si>
  <si>
    <t xml:space="preserve">078 Червякова </t>
  </si>
  <si>
    <t xml:space="preserve">079 Русяева </t>
  </si>
  <si>
    <t xml:space="preserve">080 Прокурнов </t>
  </si>
  <si>
    <t xml:space="preserve">081  Хабло </t>
  </si>
  <si>
    <t xml:space="preserve">082  Поздняков </t>
  </si>
  <si>
    <t xml:space="preserve">083  Веденин </t>
  </si>
  <si>
    <t xml:space="preserve">084  Гулиев </t>
  </si>
  <si>
    <t xml:space="preserve">085  Ануфриева </t>
  </si>
  <si>
    <t>087  Демина</t>
  </si>
  <si>
    <t xml:space="preserve">089  Перфильев </t>
  </si>
  <si>
    <t xml:space="preserve">091 Мороз </t>
  </si>
  <si>
    <t xml:space="preserve">092  Сидоров </t>
  </si>
  <si>
    <t xml:space="preserve">093  Попов </t>
  </si>
  <si>
    <t xml:space="preserve">094   Дырдов </t>
  </si>
  <si>
    <t xml:space="preserve">095  Чекашов </t>
  </si>
  <si>
    <t>097  Миничива</t>
  </si>
  <si>
    <t>098  Перевезенцева</t>
  </si>
  <si>
    <t>099  Долгачев</t>
  </si>
  <si>
    <t xml:space="preserve">100  Ушакова </t>
  </si>
  <si>
    <t xml:space="preserve">101  Беленький </t>
  </si>
  <si>
    <t xml:space="preserve">102  Абдрашев </t>
  </si>
  <si>
    <t xml:space="preserve">103  Цатурова </t>
  </si>
  <si>
    <t xml:space="preserve">104  Беленко </t>
  </si>
  <si>
    <t xml:space="preserve">106  Дронова </t>
  </si>
  <si>
    <t xml:space="preserve">107 Маркина </t>
  </si>
  <si>
    <t xml:space="preserve">108 Клочкова </t>
  </si>
  <si>
    <t xml:space="preserve">109 Клочкова </t>
  </si>
  <si>
    <t xml:space="preserve">111 Бушуева </t>
  </si>
  <si>
    <t xml:space="preserve">112  Чернышова </t>
  </si>
  <si>
    <t xml:space="preserve">113  Сапатов </t>
  </si>
  <si>
    <t xml:space="preserve">114  Неумывакин </t>
  </si>
  <si>
    <t xml:space="preserve">115  Милюхин </t>
  </si>
  <si>
    <t>116  Андриевская (Кутенко)</t>
  </si>
  <si>
    <t xml:space="preserve">117 Фролова </t>
  </si>
  <si>
    <t xml:space="preserve">119  Шакурова </t>
  </si>
  <si>
    <t xml:space="preserve">122 Беляков </t>
  </si>
  <si>
    <t>123 Сиволобова</t>
  </si>
  <si>
    <t>124 Чефранова</t>
  </si>
  <si>
    <t>125 Андреев</t>
  </si>
  <si>
    <t>126 Швецов</t>
  </si>
  <si>
    <t xml:space="preserve">127 Бачинский </t>
  </si>
  <si>
    <t>128 Плеханова</t>
  </si>
  <si>
    <t xml:space="preserve">129 Пипкова </t>
  </si>
  <si>
    <t xml:space="preserve">130 Ульев </t>
  </si>
  <si>
    <t xml:space="preserve">131 Букатина </t>
  </si>
  <si>
    <t xml:space="preserve">132 Дружинин </t>
  </si>
  <si>
    <t xml:space="preserve">133 Горбикова  </t>
  </si>
  <si>
    <t xml:space="preserve">134 Дружинина </t>
  </si>
  <si>
    <t xml:space="preserve">136 Тельдекова </t>
  </si>
  <si>
    <t xml:space="preserve">137 Петров </t>
  </si>
  <si>
    <t xml:space="preserve">138 Байбаков </t>
  </si>
  <si>
    <t xml:space="preserve">139 Халанский </t>
  </si>
  <si>
    <t xml:space="preserve">140 Варламов </t>
  </si>
  <si>
    <t xml:space="preserve">141 Василевская </t>
  </si>
  <si>
    <t xml:space="preserve">142 Проскурина </t>
  </si>
  <si>
    <t xml:space="preserve">143 Шакурова </t>
  </si>
  <si>
    <t xml:space="preserve">145 Тимофеев </t>
  </si>
  <si>
    <t xml:space="preserve">146 Терентьева </t>
  </si>
  <si>
    <t xml:space="preserve">148 Вершкова </t>
  </si>
  <si>
    <t xml:space="preserve">149 Черников </t>
  </si>
  <si>
    <t xml:space="preserve">150 Загорулько </t>
  </si>
  <si>
    <t xml:space="preserve">151 Ландина </t>
  </si>
  <si>
    <t>152 Вершинина</t>
  </si>
  <si>
    <t xml:space="preserve">154 Евсеев </t>
  </si>
  <si>
    <t>155-156 Попенко</t>
  </si>
  <si>
    <t xml:space="preserve">157 Абрамов </t>
  </si>
  <si>
    <t xml:space="preserve">158 Александров </t>
  </si>
  <si>
    <t xml:space="preserve">159 Шутова </t>
  </si>
  <si>
    <t xml:space="preserve">160 Федорова </t>
  </si>
  <si>
    <t xml:space="preserve">161 Мишерев </t>
  </si>
  <si>
    <t xml:space="preserve">162 Плотников </t>
  </si>
  <si>
    <t xml:space="preserve">163 Тихонова </t>
  </si>
  <si>
    <t xml:space="preserve">164 Алейникова </t>
  </si>
  <si>
    <t xml:space="preserve">165 Попова </t>
  </si>
  <si>
    <t>166 Арьков</t>
  </si>
  <si>
    <t xml:space="preserve">167 Аветисян </t>
  </si>
  <si>
    <t>168 Духанин</t>
  </si>
  <si>
    <t xml:space="preserve">170 Тимофеев </t>
  </si>
  <si>
    <t>171 Катасонова</t>
  </si>
  <si>
    <t xml:space="preserve">172 Воронин </t>
  </si>
  <si>
    <t xml:space="preserve">173 Сивко </t>
  </si>
  <si>
    <t xml:space="preserve">175 Гражевская </t>
  </si>
  <si>
    <t xml:space="preserve">176 Герасименко </t>
  </si>
  <si>
    <t>181 Вяткина/ Малеева</t>
  </si>
  <si>
    <t>182 Заруднева</t>
  </si>
  <si>
    <t xml:space="preserve">183 Олейникова </t>
  </si>
  <si>
    <t>185 Гончарова</t>
  </si>
  <si>
    <t>186 Шуть</t>
  </si>
  <si>
    <t xml:space="preserve">187 Картузов </t>
  </si>
  <si>
    <t xml:space="preserve">189 Березина </t>
  </si>
  <si>
    <t xml:space="preserve">190 Гусева </t>
  </si>
  <si>
    <t xml:space="preserve">192 Духанин </t>
  </si>
  <si>
    <t xml:space="preserve">194 Борисов </t>
  </si>
  <si>
    <t xml:space="preserve">195 Плакущева </t>
  </si>
  <si>
    <t>196-197 Данилов</t>
  </si>
  <si>
    <t xml:space="preserve">198-199 Бергер </t>
  </si>
  <si>
    <t xml:space="preserve">200 Марказинов  (1/2)Зобнина </t>
  </si>
  <si>
    <t xml:space="preserve">201 Цыганков </t>
  </si>
  <si>
    <t xml:space="preserve">202 Бочкарёв </t>
  </si>
  <si>
    <t xml:space="preserve">204 Алейникова </t>
  </si>
  <si>
    <t xml:space="preserve">205 Алейникова </t>
  </si>
  <si>
    <t xml:space="preserve">206 Азарова </t>
  </si>
  <si>
    <t xml:space="preserve">207 Ковалев </t>
  </si>
  <si>
    <t xml:space="preserve">209 - 210 Радина </t>
  </si>
  <si>
    <t xml:space="preserve">211 Сошин </t>
  </si>
  <si>
    <t xml:space="preserve">213  Никольская </t>
  </si>
  <si>
    <t xml:space="preserve">217 Беляков </t>
  </si>
  <si>
    <t xml:space="preserve">218 Фарутина </t>
  </si>
  <si>
    <t>219 - 220 Чеботарева</t>
  </si>
  <si>
    <t xml:space="preserve">223 Рябухина </t>
  </si>
  <si>
    <t xml:space="preserve">224 Прокофьев </t>
  </si>
  <si>
    <t xml:space="preserve">226 Горбачев </t>
  </si>
  <si>
    <t>229 Куликов</t>
  </si>
  <si>
    <t xml:space="preserve">230 Тычкова </t>
  </si>
  <si>
    <t xml:space="preserve">232 Григорова </t>
  </si>
  <si>
    <t xml:space="preserve">234 Шохина </t>
  </si>
  <si>
    <t>235 Зеленцов</t>
  </si>
  <si>
    <t xml:space="preserve">236 Катрецкий </t>
  </si>
  <si>
    <t>238 Латунов</t>
  </si>
  <si>
    <t xml:space="preserve">240 Степанова </t>
  </si>
  <si>
    <t>241 Слушаева</t>
  </si>
  <si>
    <t xml:space="preserve">242 Вязьмина </t>
  </si>
  <si>
    <t xml:space="preserve">244 Демин </t>
  </si>
  <si>
    <t xml:space="preserve">250 Мулик </t>
  </si>
  <si>
    <t xml:space="preserve">249 Колтыринская </t>
  </si>
  <si>
    <t xml:space="preserve">251 Анисимова </t>
  </si>
  <si>
    <t xml:space="preserve">252 Спиридонов </t>
  </si>
  <si>
    <t xml:space="preserve">253 Заплавнова </t>
  </si>
  <si>
    <t xml:space="preserve">254 Короткова </t>
  </si>
  <si>
    <t>255 Мячкова</t>
  </si>
  <si>
    <t>256 Небыков</t>
  </si>
  <si>
    <t xml:space="preserve">258 Артамонов </t>
  </si>
  <si>
    <t xml:space="preserve">260 Вайцеховская </t>
  </si>
  <si>
    <t xml:space="preserve">262 Григоренко </t>
  </si>
  <si>
    <t xml:space="preserve">263 Сычёв </t>
  </si>
  <si>
    <t xml:space="preserve">264 Гончаров </t>
  </si>
  <si>
    <t xml:space="preserve">265 Трунова </t>
  </si>
  <si>
    <t xml:space="preserve">266 Тимофеев </t>
  </si>
  <si>
    <t xml:space="preserve">267 Абакумова </t>
  </si>
  <si>
    <t xml:space="preserve">273 Чебаков </t>
  </si>
  <si>
    <t xml:space="preserve">274 Мельникова </t>
  </si>
  <si>
    <t xml:space="preserve">275 Макагон </t>
  </si>
  <si>
    <t xml:space="preserve">276 Бакумов </t>
  </si>
  <si>
    <t>280 Гусева</t>
  </si>
  <si>
    <t xml:space="preserve">281 Потапченко </t>
  </si>
  <si>
    <t xml:space="preserve">277 Сигалов </t>
  </si>
  <si>
    <t>278 Ткачёв</t>
  </si>
  <si>
    <t xml:space="preserve">279 Зарщиков </t>
  </si>
  <si>
    <t xml:space="preserve">283 Фролова </t>
  </si>
  <si>
    <t xml:space="preserve">282 Приходченко </t>
  </si>
  <si>
    <t xml:space="preserve">284 Лотукова </t>
  </si>
  <si>
    <t xml:space="preserve">285 Третьяков </t>
  </si>
  <si>
    <t xml:space="preserve">286  Дьяченко </t>
  </si>
  <si>
    <t xml:space="preserve">287 Темнова </t>
  </si>
  <si>
    <t xml:space="preserve">288 Иванов </t>
  </si>
  <si>
    <t xml:space="preserve">289 Апраксин </t>
  </si>
  <si>
    <t xml:space="preserve">290 Шендаков </t>
  </si>
  <si>
    <t xml:space="preserve">292 Федорова </t>
  </si>
  <si>
    <t xml:space="preserve">294 Маркина </t>
  </si>
  <si>
    <t xml:space="preserve">295 Попова </t>
  </si>
  <si>
    <t>296 Гребень</t>
  </si>
  <si>
    <t xml:space="preserve">297 Каль </t>
  </si>
  <si>
    <t>298 Каминская</t>
  </si>
  <si>
    <t xml:space="preserve">299 Капитанов </t>
  </si>
  <si>
    <t xml:space="preserve">300 Ткаченко </t>
  </si>
  <si>
    <t xml:space="preserve">301  Агашков </t>
  </si>
  <si>
    <t>302  Киселев</t>
  </si>
  <si>
    <t xml:space="preserve">303  Скоробогатов </t>
  </si>
  <si>
    <t xml:space="preserve">304 Нестеров </t>
  </si>
  <si>
    <t xml:space="preserve">305 Абреимов </t>
  </si>
  <si>
    <t xml:space="preserve">307 Дергачёв </t>
  </si>
  <si>
    <t xml:space="preserve">306 Дергачёв </t>
  </si>
  <si>
    <t xml:space="preserve">308 Джумаев </t>
  </si>
  <si>
    <t>309 Порутчикова</t>
  </si>
  <si>
    <t xml:space="preserve">310 Шевченко </t>
  </si>
  <si>
    <t>311 Артюхов</t>
  </si>
  <si>
    <t xml:space="preserve">312 Карпукова </t>
  </si>
  <si>
    <t xml:space="preserve">313 Игнатов </t>
  </si>
  <si>
    <t>315 Сильченко</t>
  </si>
  <si>
    <t xml:space="preserve">316 Давыдов </t>
  </si>
  <si>
    <t xml:space="preserve">317 Давыдов </t>
  </si>
  <si>
    <t xml:space="preserve">318 - 319 Филиппов </t>
  </si>
  <si>
    <t xml:space="preserve">320 Филиппова </t>
  </si>
  <si>
    <t xml:space="preserve">322-323 Нацвин </t>
  </si>
  <si>
    <t>325 - 326 Рубцова</t>
  </si>
  <si>
    <t xml:space="preserve">328 Похващева </t>
  </si>
  <si>
    <t xml:space="preserve">343 Харитонова </t>
  </si>
  <si>
    <t>344 Иванова</t>
  </si>
  <si>
    <t xml:space="preserve">345 Бонько </t>
  </si>
  <si>
    <t xml:space="preserve">346 Ермилов </t>
  </si>
  <si>
    <t xml:space="preserve">348 Кистанова </t>
  </si>
  <si>
    <t xml:space="preserve">349 Лунгу </t>
  </si>
  <si>
    <t xml:space="preserve">350 Евсеева </t>
  </si>
  <si>
    <t xml:space="preserve">351 Гизутерман </t>
  </si>
  <si>
    <t xml:space="preserve">357 Кузнецова </t>
  </si>
  <si>
    <t xml:space="preserve">358 Есаулов </t>
  </si>
  <si>
    <t xml:space="preserve">361 Дадыкина </t>
  </si>
  <si>
    <t xml:space="preserve">364 Хлюпина </t>
  </si>
  <si>
    <t xml:space="preserve">368 Нартова </t>
  </si>
  <si>
    <t xml:space="preserve">372 Деточенко </t>
  </si>
  <si>
    <t xml:space="preserve">373 Соколова </t>
  </si>
  <si>
    <t>374 Волкова</t>
  </si>
  <si>
    <t xml:space="preserve">375 Таранов </t>
  </si>
  <si>
    <t xml:space="preserve">413 Машина </t>
  </si>
  <si>
    <t xml:space="preserve">415 Валова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</si>
</sst>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1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9" fillId="33" borderId="10" xfId="0" applyNumberFormat="1" applyFont="1" applyFill="1" applyBorder="1" applyAlignment="1">
      <alignment vertical="top"/>
    </xf>
    <xf numFmtId="0" fontId="8" fillId="34" borderId="10" xfId="0" applyNumberFormat="1" applyFont="1" applyFill="1" applyBorder="1" applyAlignment="1">
      <alignment horizontal="right" vertical="top" wrapText="1"/>
    </xf>
    <xf numFmtId="0" fontId="5" fillId="10" borderId="10" xfId="0" applyFont="1" applyFill="1" applyBorder="1" applyAlignment="1">
      <alignment/>
    </xf>
    <xf numFmtId="1" fontId="7" fillId="10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1" fontId="0" fillId="35" borderId="10" xfId="0" applyNumberFormat="1" applyFill="1" applyBorder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" fontId="6" fillId="35" borderId="10" xfId="0" applyNumberFormat="1" applyFont="1" applyFill="1" applyBorder="1" applyAlignment="1">
      <alignment vertical="top"/>
    </xf>
    <xf numFmtId="0" fontId="3" fillId="35" borderId="14" xfId="0" applyNumberFormat="1" applyFont="1" applyFill="1" applyBorder="1" applyAlignment="1">
      <alignment vertical="top" wrapText="1" indent="1"/>
    </xf>
    <xf numFmtId="0" fontId="3" fillId="35" borderId="14" xfId="0" applyNumberFormat="1" applyFont="1" applyFill="1" applyBorder="1" applyAlignment="1">
      <alignment horizontal="right" vertical="top" wrapText="1"/>
    </xf>
    <xf numFmtId="4" fontId="3" fillId="35" borderId="14" xfId="0" applyNumberFormat="1" applyFont="1" applyFill="1" applyBorder="1" applyAlignment="1">
      <alignment horizontal="right" vertical="top" wrapText="1"/>
    </xf>
    <xf numFmtId="1" fontId="3" fillId="35" borderId="14" xfId="0" applyNumberFormat="1" applyFont="1" applyFill="1" applyBorder="1" applyAlignment="1">
      <alignment horizontal="right" vertical="top" wrapText="1"/>
    </xf>
    <xf numFmtId="1" fontId="3" fillId="35" borderId="14" xfId="0" applyNumberFormat="1" applyFont="1" applyFill="1" applyBorder="1" applyAlignment="1">
      <alignment horizontal="right" vertical="top" wrapText="1"/>
    </xf>
    <xf numFmtId="1" fontId="1" fillId="35" borderId="15" xfId="0" applyNumberFormat="1" applyFont="1" applyFill="1" applyBorder="1" applyAlignment="1">
      <alignment vertical="top"/>
    </xf>
    <xf numFmtId="0" fontId="3" fillId="35" borderId="14" xfId="0" applyNumberFormat="1" applyFont="1" applyFill="1" applyBorder="1" applyAlignment="1">
      <alignment vertical="top" wrapText="1" indent="1"/>
    </xf>
    <xf numFmtId="0" fontId="3" fillId="35" borderId="14" xfId="0" applyNumberFormat="1" applyFont="1" applyFill="1" applyBorder="1" applyAlignment="1">
      <alignment horizontal="right" vertical="top" wrapText="1"/>
    </xf>
    <xf numFmtId="4" fontId="3" fillId="35" borderId="14" xfId="0" applyNumberFormat="1" applyFont="1" applyFill="1" applyBorder="1" applyAlignment="1">
      <alignment horizontal="right" vertical="top" wrapText="1"/>
    </xf>
    <xf numFmtId="0" fontId="3" fillId="35" borderId="14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3" fillId="35" borderId="14" xfId="0" applyNumberFormat="1" applyFont="1" applyFill="1" applyBorder="1" applyAlignment="1">
      <alignment horizontal="center" vertical="top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3" fillId="35" borderId="10" xfId="0" applyNumberFormat="1" applyFont="1" applyFill="1" applyBorder="1" applyAlignment="1">
      <alignment horizontal="right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1" fontId="3" fillId="35" borderId="10" xfId="0" applyNumberFormat="1" applyFont="1" applyFill="1" applyBorder="1" applyAlignment="1">
      <alignment horizontal="right" vertical="top" wrapText="1"/>
    </xf>
    <xf numFmtId="1" fontId="0" fillId="35" borderId="10" xfId="0" applyNumberFormat="1" applyFont="1" applyFill="1" applyBorder="1" applyAlignment="1">
      <alignment vertical="top"/>
    </xf>
    <xf numFmtId="0" fontId="57" fillId="35" borderId="10" xfId="0" applyNumberFormat="1" applyFont="1" applyFill="1" applyBorder="1" applyAlignment="1">
      <alignment horizontal="right" vertical="top" wrapText="1"/>
    </xf>
    <xf numFmtId="4" fontId="57" fillId="35" borderId="10" xfId="0" applyNumberFormat="1" applyFont="1" applyFill="1" applyBorder="1" applyAlignment="1">
      <alignment horizontal="right" vertical="top" wrapText="1"/>
    </xf>
    <xf numFmtId="1" fontId="57" fillId="35" borderId="10" xfId="0" applyNumberFormat="1" applyFont="1" applyFill="1" applyBorder="1" applyAlignment="1">
      <alignment horizontal="right" vertical="top" wrapText="1"/>
    </xf>
    <xf numFmtId="1" fontId="58" fillId="35" borderId="10" xfId="0" applyNumberFormat="1" applyFont="1" applyFill="1" applyBorder="1" applyAlignment="1">
      <alignment vertical="top"/>
    </xf>
    <xf numFmtId="0" fontId="58" fillId="35" borderId="0" xfId="0" applyFont="1" applyFill="1" applyAlignment="1">
      <alignment vertical="top"/>
    </xf>
    <xf numFmtId="0" fontId="58" fillId="35" borderId="0" xfId="0" applyFont="1" applyFill="1" applyAlignment="1">
      <alignment/>
    </xf>
    <xf numFmtId="0" fontId="3" fillId="35" borderId="10" xfId="0" applyNumberFormat="1" applyFont="1" applyFill="1" applyBorder="1" applyAlignment="1">
      <alignment horizontal="right" vertical="top" wrapText="1"/>
    </xf>
    <xf numFmtId="1" fontId="12" fillId="35" borderId="10" xfId="0" applyNumberFormat="1" applyFont="1" applyFill="1" applyBorder="1" applyAlignment="1">
      <alignment vertical="top"/>
    </xf>
    <xf numFmtId="1" fontId="57" fillId="35" borderId="10" xfId="0" applyNumberFormat="1" applyFont="1" applyFill="1" applyBorder="1" applyAlignment="1">
      <alignment horizontal="right" vertical="top" wrapText="1"/>
    </xf>
    <xf numFmtId="1" fontId="58" fillId="35" borderId="10" xfId="0" applyNumberFormat="1" applyFont="1" applyFill="1" applyBorder="1" applyAlignment="1">
      <alignment vertical="top"/>
    </xf>
    <xf numFmtId="0" fontId="58" fillId="35" borderId="0" xfId="0" applyFont="1" applyFill="1" applyAlignment="1">
      <alignment vertical="top"/>
    </xf>
    <xf numFmtId="0" fontId="58" fillId="35" borderId="0" xfId="0" applyFont="1" applyFill="1" applyAlignment="1">
      <alignment/>
    </xf>
    <xf numFmtId="1" fontId="0" fillId="35" borderId="10" xfId="0" applyNumberFormat="1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4" fontId="3" fillId="35" borderId="10" xfId="0" applyNumberFormat="1" applyFont="1" applyFill="1" applyBorder="1" applyAlignment="1">
      <alignment horizontal="right" vertical="top" wrapText="1"/>
    </xf>
    <xf numFmtId="1" fontId="3" fillId="35" borderId="10" xfId="0" applyNumberFormat="1" applyFont="1" applyFill="1" applyBorder="1" applyAlignment="1">
      <alignment horizontal="right" vertical="top" wrapText="1"/>
    </xf>
    <xf numFmtId="1" fontId="0" fillId="35" borderId="10" xfId="0" applyNumberFormat="1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0" fontId="59" fillId="35" borderId="10" xfId="0" applyNumberFormat="1" applyFont="1" applyFill="1" applyBorder="1" applyAlignment="1">
      <alignment horizontal="right" vertical="top" wrapText="1"/>
    </xf>
    <xf numFmtId="4" fontId="59" fillId="35" borderId="10" xfId="0" applyNumberFormat="1" applyFont="1" applyFill="1" applyBorder="1" applyAlignment="1">
      <alignment horizontal="right" vertical="top" wrapText="1"/>
    </xf>
    <xf numFmtId="1" fontId="59" fillId="35" borderId="10" xfId="0" applyNumberFormat="1" applyFont="1" applyFill="1" applyBorder="1" applyAlignment="1">
      <alignment horizontal="right" vertical="top" wrapText="1"/>
    </xf>
    <xf numFmtId="1" fontId="60" fillId="35" borderId="10" xfId="0" applyNumberFormat="1" applyFont="1" applyFill="1" applyBorder="1" applyAlignment="1">
      <alignment vertical="top"/>
    </xf>
    <xf numFmtId="0" fontId="60" fillId="35" borderId="0" xfId="0" applyFont="1" applyFill="1" applyAlignment="1">
      <alignment vertical="top"/>
    </xf>
    <xf numFmtId="0" fontId="6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61" fillId="35" borderId="10" xfId="0" applyNumberFormat="1" applyFont="1" applyFill="1" applyBorder="1" applyAlignment="1">
      <alignment horizontal="right" vertical="top" wrapText="1"/>
    </xf>
    <xf numFmtId="4" fontId="61" fillId="35" borderId="10" xfId="0" applyNumberFormat="1" applyFont="1" applyFill="1" applyBorder="1" applyAlignment="1">
      <alignment horizontal="right" vertical="top" wrapText="1"/>
    </xf>
    <xf numFmtId="1" fontId="61" fillId="35" borderId="10" xfId="0" applyNumberFormat="1" applyFont="1" applyFill="1" applyBorder="1" applyAlignment="1">
      <alignment horizontal="right" vertical="top" wrapText="1"/>
    </xf>
    <xf numFmtId="1" fontId="62" fillId="35" borderId="10" xfId="0" applyNumberFormat="1" applyFont="1" applyFill="1" applyBorder="1" applyAlignment="1">
      <alignment vertical="top"/>
    </xf>
    <xf numFmtId="0" fontId="62" fillId="35" borderId="0" xfId="0" applyFont="1" applyFill="1" applyAlignment="1">
      <alignment vertical="top"/>
    </xf>
    <xf numFmtId="0" fontId="62" fillId="35" borderId="0" xfId="0" applyFont="1" applyFill="1" applyAlignment="1">
      <alignment/>
    </xf>
    <xf numFmtId="0" fontId="11" fillId="35" borderId="10" xfId="0" applyNumberFormat="1" applyFont="1" applyFill="1" applyBorder="1" applyAlignment="1">
      <alignment horizontal="right" vertical="top" wrapText="1"/>
    </xf>
    <xf numFmtId="0" fontId="0" fillId="35" borderId="0" xfId="0" applyFont="1" applyFill="1" applyAlignment="1">
      <alignment vertical="top"/>
    </xf>
    <xf numFmtId="1" fontId="5" fillId="35" borderId="10" xfId="0" applyNumberFormat="1" applyFont="1" applyFill="1" applyBorder="1" applyAlignment="1">
      <alignment vertical="top"/>
    </xf>
    <xf numFmtId="1" fontId="63" fillId="35" borderId="10" xfId="0" applyNumberFormat="1" applyFont="1" applyFill="1" applyBorder="1" applyAlignment="1">
      <alignment vertical="top"/>
    </xf>
    <xf numFmtId="0" fontId="5" fillId="35" borderId="0" xfId="0" applyFont="1" applyFill="1" applyAlignment="1">
      <alignment vertical="top"/>
    </xf>
    <xf numFmtId="0" fontId="10" fillId="35" borderId="10" xfId="0" applyNumberFormat="1" applyFont="1" applyFill="1" applyBorder="1" applyAlignment="1">
      <alignment horizontal="right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1" fontId="10" fillId="35" borderId="10" xfId="0" applyNumberFormat="1" applyFont="1" applyFill="1" applyBorder="1" applyAlignment="1">
      <alignment vertical="top"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>
      <alignment vertical="top"/>
    </xf>
    <xf numFmtId="0" fontId="4" fillId="35" borderId="10" xfId="0" applyNumberFormat="1" applyFont="1" applyFill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0" fontId="5" fillId="35" borderId="0" xfId="0" applyFont="1" applyFill="1" applyAlignment="1">
      <alignment/>
    </xf>
    <xf numFmtId="0" fontId="64" fillId="35" borderId="10" xfId="0" applyNumberFormat="1" applyFont="1" applyFill="1" applyBorder="1" applyAlignment="1">
      <alignment horizontal="right" vertical="top" wrapText="1"/>
    </xf>
    <xf numFmtId="4" fontId="64" fillId="35" borderId="10" xfId="0" applyNumberFormat="1" applyFont="1" applyFill="1" applyBorder="1" applyAlignment="1">
      <alignment horizontal="right" vertical="top" wrapText="1"/>
    </xf>
    <xf numFmtId="1" fontId="65" fillId="35" borderId="10" xfId="0" applyNumberFormat="1" applyFont="1" applyFill="1" applyBorder="1" applyAlignment="1">
      <alignment vertical="top"/>
    </xf>
    <xf numFmtId="0" fontId="65" fillId="35" borderId="0" xfId="0" applyFont="1" applyFill="1" applyAlignment="1">
      <alignment vertical="top"/>
    </xf>
    <xf numFmtId="0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3" fillId="35" borderId="14" xfId="0" applyNumberFormat="1" applyFont="1" applyFill="1" applyBorder="1" applyAlignment="1">
      <alignment horizontal="center" vertical="top" wrapText="1"/>
    </xf>
    <xf numFmtId="0" fontId="3" fillId="35" borderId="15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4" fillId="35" borderId="16" xfId="0" applyNumberFormat="1" applyFont="1" applyFill="1" applyBorder="1" applyAlignment="1">
      <alignment vertical="top" wrapText="1" indent="1"/>
    </xf>
    <xf numFmtId="0" fontId="2" fillId="35" borderId="16" xfId="0" applyNumberFormat="1" applyFont="1" applyFill="1" applyBorder="1" applyAlignment="1">
      <alignment horizontal="center" vertical="top" wrapText="1"/>
    </xf>
    <xf numFmtId="0" fontId="3" fillId="35" borderId="14" xfId="0" applyNumberFormat="1" applyFont="1" applyFill="1" applyBorder="1" applyAlignment="1">
      <alignment horizontal="center" vertical="top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vertical="top" wrapText="1" indent="1"/>
    </xf>
    <xf numFmtId="4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0" fontId="4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left" vertical="top" wrapText="1" indent="1"/>
    </xf>
    <xf numFmtId="0" fontId="3" fillId="35" borderId="14" xfId="0" applyNumberFormat="1" applyFont="1" applyFill="1" applyBorder="1" applyAlignment="1">
      <alignment horizontal="left" vertical="top" wrapText="1" indent="1"/>
    </xf>
    <xf numFmtId="0" fontId="3" fillId="35" borderId="15" xfId="0" applyNumberFormat="1" applyFont="1" applyFill="1" applyBorder="1" applyAlignment="1">
      <alignment horizontal="left" vertical="top" wrapText="1" indent="1"/>
    </xf>
    <xf numFmtId="4" fontId="3" fillId="35" borderId="10" xfId="0" applyNumberFormat="1" applyFont="1" applyFill="1" applyBorder="1" applyAlignment="1">
      <alignment horizontal="right" vertical="top" wrapText="1"/>
    </xf>
    <xf numFmtId="0" fontId="4" fillId="35" borderId="16" xfId="0" applyNumberFormat="1" applyFont="1" applyFill="1" applyBorder="1" applyAlignment="1">
      <alignment horizontal="left" vertical="top" wrapText="1" indent="1"/>
    </xf>
    <xf numFmtId="0" fontId="4" fillId="35" borderId="14" xfId="0" applyNumberFormat="1" applyFont="1" applyFill="1" applyBorder="1" applyAlignment="1">
      <alignment horizontal="left" vertical="top" wrapText="1" indent="1"/>
    </xf>
    <xf numFmtId="0" fontId="4" fillId="35" borderId="15" xfId="0" applyNumberFormat="1" applyFont="1" applyFill="1" applyBorder="1" applyAlignment="1">
      <alignment horizontal="left" vertical="top" wrapText="1" indent="1"/>
    </xf>
    <xf numFmtId="0" fontId="4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vertical="top" wrapText="1" indent="1"/>
    </xf>
    <xf numFmtId="0" fontId="61" fillId="35" borderId="10" xfId="0" applyNumberFormat="1" applyFont="1" applyFill="1" applyBorder="1" applyAlignment="1">
      <alignment horizontal="center" vertical="top" wrapText="1"/>
    </xf>
    <xf numFmtId="0" fontId="64" fillId="35" borderId="10" xfId="0" applyNumberFormat="1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center" vertical="top" wrapText="1"/>
    </xf>
    <xf numFmtId="0" fontId="59" fillId="35" borderId="10" xfId="0" applyNumberFormat="1" applyFont="1" applyFill="1" applyBorder="1" applyAlignment="1">
      <alignment horizontal="center" vertical="top" wrapText="1"/>
    </xf>
    <xf numFmtId="0" fontId="57" fillId="35" borderId="10" xfId="0" applyNumberFormat="1" applyFont="1" applyFill="1" applyBorder="1" applyAlignment="1">
      <alignment horizontal="center" vertical="top" wrapText="1"/>
    </xf>
    <xf numFmtId="0" fontId="57" fillId="35" borderId="10" xfId="0" applyNumberFormat="1" applyFont="1" applyFill="1" applyBorder="1" applyAlignment="1">
      <alignment horizontal="center" vertical="top" wrapText="1"/>
    </xf>
    <xf numFmtId="0" fontId="66" fillId="35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 vertical="top"/>
    </xf>
    <xf numFmtId="0" fontId="8" fillId="33" borderId="10" xfId="0" applyNumberFormat="1" applyFont="1" applyFill="1" applyBorder="1" applyAlignment="1">
      <alignment vertical="top"/>
    </xf>
    <xf numFmtId="4" fontId="8" fillId="33" borderId="10" xfId="0" applyNumberFormat="1" applyFont="1" applyFill="1" applyBorder="1" applyAlignment="1">
      <alignment horizontal="right" vertical="top" wrapText="1"/>
    </xf>
    <xf numFmtId="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3" borderId="1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4" fillId="35" borderId="16" xfId="0" applyNumberFormat="1" applyFont="1" applyFill="1" applyBorder="1" applyAlignment="1">
      <alignment horizontal="left" vertical="top" wrapText="1"/>
    </xf>
    <xf numFmtId="0" fontId="4" fillId="35" borderId="14" xfId="0" applyNumberFormat="1" applyFont="1" applyFill="1" applyBorder="1" applyAlignment="1">
      <alignment horizontal="left" vertical="top" wrapText="1"/>
    </xf>
    <xf numFmtId="0" fontId="4" fillId="35" borderId="15" xfId="0" applyNumberFormat="1" applyFont="1" applyFill="1" applyBorder="1" applyAlignment="1">
      <alignment horizontal="left" vertical="top" wrapText="1"/>
    </xf>
    <xf numFmtId="4" fontId="3" fillId="35" borderId="16" xfId="0" applyNumberFormat="1" applyFont="1" applyFill="1" applyBorder="1" applyAlignment="1">
      <alignment horizontal="center" vertical="top" wrapText="1"/>
    </xf>
    <xf numFmtId="4" fontId="3" fillId="35" borderId="14" xfId="0" applyNumberFormat="1" applyFont="1" applyFill="1" applyBorder="1" applyAlignment="1">
      <alignment horizontal="center" vertical="top" wrapText="1"/>
    </xf>
    <xf numFmtId="4" fontId="3" fillId="35" borderId="15" xfId="0" applyNumberFormat="1" applyFont="1" applyFill="1" applyBorder="1" applyAlignment="1">
      <alignment horizontal="center" vertical="top" wrapText="1"/>
    </xf>
    <xf numFmtId="0" fontId="64" fillId="35" borderId="10" xfId="0" applyNumberFormat="1" applyFont="1" applyFill="1" applyBorder="1" applyAlignment="1">
      <alignment vertical="top" wrapText="1" indent="1"/>
    </xf>
    <xf numFmtId="4" fontId="64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vertical="top" wrapText="1" indent="1"/>
    </xf>
    <xf numFmtId="0" fontId="10" fillId="35" borderId="10" xfId="0" applyNumberFormat="1" applyFont="1" applyFill="1" applyBorder="1" applyAlignment="1">
      <alignment vertical="top" wrapText="1" indent="1"/>
    </xf>
    <xf numFmtId="4" fontId="10" fillId="35" borderId="10" xfId="0" applyNumberFormat="1" applyFont="1" applyFill="1" applyBorder="1" applyAlignment="1">
      <alignment horizontal="right" vertical="top" wrapText="1"/>
    </xf>
    <xf numFmtId="0" fontId="59" fillId="35" borderId="10" xfId="0" applyNumberFormat="1" applyFont="1" applyFill="1" applyBorder="1" applyAlignment="1">
      <alignment vertical="top" wrapText="1" indent="1"/>
    </xf>
    <xf numFmtId="4" fontId="59" fillId="35" borderId="10" xfId="0" applyNumberFormat="1" applyFont="1" applyFill="1" applyBorder="1" applyAlignment="1">
      <alignment horizontal="right" vertical="top" wrapText="1"/>
    </xf>
    <xf numFmtId="0" fontId="61" fillId="35" borderId="10" xfId="0" applyNumberFormat="1" applyFont="1" applyFill="1" applyBorder="1" applyAlignment="1">
      <alignment vertical="top" wrapText="1" indent="1"/>
    </xf>
    <xf numFmtId="4" fontId="61" fillId="35" borderId="10" xfId="0" applyNumberFormat="1" applyFont="1" applyFill="1" applyBorder="1" applyAlignment="1">
      <alignment horizontal="right" vertical="top" wrapText="1"/>
    </xf>
    <xf numFmtId="0" fontId="57" fillId="35" borderId="10" xfId="0" applyNumberFormat="1" applyFont="1" applyFill="1" applyBorder="1" applyAlignment="1">
      <alignment vertical="top" wrapText="1" indent="1"/>
    </xf>
    <xf numFmtId="4" fontId="57" fillId="35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top" wrapText="1"/>
    </xf>
    <xf numFmtId="0" fontId="1" fillId="0" borderId="10" xfId="0" applyNumberFormat="1" applyFont="1" applyBorder="1" applyAlignment="1">
      <alignment vertical="top" wrapText="1" indent="1"/>
    </xf>
    <xf numFmtId="4" fontId="1" fillId="0" borderId="10" xfId="0" applyNumberFormat="1" applyFont="1" applyBorder="1" applyAlignment="1">
      <alignment horizontal="right" vertical="top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>
      <alignment horizontal="left" vertical="top" wrapText="1"/>
    </xf>
    <xf numFmtId="0" fontId="3" fillId="35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23"/>
  <sheetViews>
    <sheetView tabSelected="1" zoomScale="150" zoomScaleNormal="150" workbookViewId="0" topLeftCell="A303">
      <selection activeCell="U320" sqref="U320"/>
    </sheetView>
  </sheetViews>
  <sheetFormatPr defaultColWidth="10.66015625" defaultRowHeight="11.25" outlineLevelRow="1"/>
  <cols>
    <col min="1" max="1" width="18.66015625" style="0" customWidth="1"/>
    <col min="2" max="2" width="0.328125" style="0" customWidth="1"/>
    <col min="3" max="3" width="10.16015625" style="0" customWidth="1"/>
    <col min="4" max="4" width="16.16015625" style="0" customWidth="1"/>
    <col min="5" max="5" width="4.16015625" style="0" customWidth="1"/>
    <col min="6" max="6" width="3" style="0" customWidth="1"/>
    <col min="7" max="7" width="7" style="0" customWidth="1"/>
    <col min="8" max="8" width="6.33203125" style="0" customWidth="1"/>
    <col min="9" max="9" width="3" style="0" customWidth="1"/>
    <col min="10" max="10" width="4.66015625" style="0" customWidth="1"/>
    <col min="11" max="11" width="13.16015625" style="0" customWidth="1"/>
    <col min="12" max="12" width="0.1640625" style="0" hidden="1" customWidth="1"/>
    <col min="13" max="13" width="13.66015625" style="0" hidden="1" customWidth="1"/>
    <col min="14" max="14" width="0.1640625" style="0" hidden="1" customWidth="1"/>
    <col min="15" max="15" width="0.328125" style="0" hidden="1" customWidth="1"/>
    <col min="16" max="16" width="12.83203125" style="0" customWidth="1"/>
    <col min="17" max="17" width="13.5" style="0" customWidth="1"/>
    <col min="18" max="18" width="12.16015625" style="0" hidden="1" customWidth="1"/>
    <col min="19" max="19" width="10.83203125" style="0" hidden="1" customWidth="1"/>
    <col min="20" max="20" width="10.66015625" style="0" hidden="1" customWidth="1"/>
    <col min="21" max="21" width="10.33203125" style="0" customWidth="1"/>
    <col min="22" max="22" width="6.16015625" style="0" customWidth="1"/>
    <col min="23" max="23" width="10.66015625" style="0" hidden="1" customWidth="1"/>
    <col min="24" max="24" width="5.16015625" style="0" customWidth="1"/>
    <col min="25" max="25" width="0" style="0" hidden="1" customWidth="1"/>
    <col min="26" max="26" width="0.1640625" style="0" customWidth="1"/>
    <col min="27" max="27" width="0" style="0" hidden="1" customWidth="1"/>
    <col min="28" max="28" width="0.65625" style="0" customWidth="1"/>
  </cols>
  <sheetData>
    <row r="1" spans="1:15" ht="12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5.75" customHeight="1">
      <c r="A2" s="173" t="s">
        <v>166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ht="1.5" customHeight="1"/>
    <row r="4" spans="1:15" ht="11.25" customHeight="1">
      <c r="A4" s="1" t="s">
        <v>1</v>
      </c>
      <c r="B4" s="174" t="s">
        <v>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ht="1.5" customHeight="1"/>
    <row r="6" spans="1:15" ht="11.25" customHeight="1">
      <c r="A6" s="1" t="s">
        <v>3</v>
      </c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ht="1.5" customHeight="1"/>
    <row r="8" spans="1:22" ht="35.25" customHeight="1">
      <c r="A8" s="149" t="s">
        <v>5</v>
      </c>
      <c r="B8" s="149"/>
      <c r="C8" s="149"/>
      <c r="D8" s="139" t="s">
        <v>22</v>
      </c>
      <c r="E8" s="139" t="s">
        <v>23</v>
      </c>
      <c r="F8" s="139"/>
      <c r="G8" s="139"/>
      <c r="H8" s="139" t="s">
        <v>24</v>
      </c>
      <c r="I8" s="139"/>
      <c r="J8" s="139"/>
      <c r="K8" s="151" t="s">
        <v>29</v>
      </c>
      <c r="L8" s="150">
        <v>133000</v>
      </c>
      <c r="M8" s="150"/>
      <c r="N8" s="8"/>
      <c r="O8" s="8"/>
      <c r="P8" s="139" t="s">
        <v>63</v>
      </c>
      <c r="Q8" s="128" t="s">
        <v>25</v>
      </c>
      <c r="R8" s="128" t="s">
        <v>26</v>
      </c>
      <c r="S8" s="128"/>
      <c r="T8" s="10"/>
      <c r="U8" s="129" t="s">
        <v>192</v>
      </c>
      <c r="V8" s="177"/>
    </row>
    <row r="9" spans="1:22" ht="26.25" customHeight="1">
      <c r="A9" s="149"/>
      <c r="B9" s="149"/>
      <c r="C9" s="149"/>
      <c r="D9" s="139"/>
      <c r="E9" s="139"/>
      <c r="F9" s="139"/>
      <c r="G9" s="139"/>
      <c r="H9" s="139"/>
      <c r="I9" s="139"/>
      <c r="J9" s="139"/>
      <c r="K9" s="151"/>
      <c r="L9" s="150"/>
      <c r="M9" s="150"/>
      <c r="N9" s="9"/>
      <c r="O9" s="9"/>
      <c r="P9" s="139"/>
      <c r="Q9" s="128"/>
      <c r="R9" s="128"/>
      <c r="S9" s="128"/>
      <c r="T9" s="10"/>
      <c r="U9" s="130"/>
      <c r="V9" s="178"/>
    </row>
    <row r="10" spans="1:21" ht="15" customHeight="1" outlineLevel="1">
      <c r="A10" s="175" t="s">
        <v>28</v>
      </c>
      <c r="B10" s="175"/>
      <c r="C10" s="175"/>
      <c r="D10" s="3"/>
      <c r="E10" s="140"/>
      <c r="F10" s="140"/>
      <c r="G10" s="140"/>
      <c r="H10" s="176"/>
      <c r="I10" s="176"/>
      <c r="J10" s="176"/>
      <c r="K10" s="4"/>
      <c r="L10" s="140"/>
      <c r="M10" s="140"/>
      <c r="N10" s="140"/>
      <c r="O10" s="3"/>
      <c r="P10" s="5"/>
      <c r="Q10" s="3"/>
      <c r="R10" s="140"/>
      <c r="S10" s="140"/>
      <c r="T10" s="140"/>
      <c r="U10" s="11">
        <f>U36+U82+U125+U166+U201+U239+U280+U317</f>
        <v>111141.31099999999</v>
      </c>
    </row>
    <row r="11" spans="1:21" ht="15" customHeight="1" outlineLevel="1">
      <c r="A11" s="114" t="s">
        <v>32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</row>
    <row r="12" spans="1:21" s="29" customFormat="1" ht="15.75" customHeight="1" outlineLevel="1">
      <c r="A12" s="131" t="s">
        <v>168</v>
      </c>
      <c r="B12" s="111"/>
      <c r="C12" s="111"/>
      <c r="D12" s="57"/>
      <c r="E12" s="109">
        <v>0</v>
      </c>
      <c r="F12" s="109"/>
      <c r="G12" s="109"/>
      <c r="H12" s="109">
        <v>190</v>
      </c>
      <c r="I12" s="109"/>
      <c r="J12" s="109"/>
      <c r="K12" s="65">
        <f>H12-E12</f>
        <v>190</v>
      </c>
      <c r="L12" s="110"/>
      <c r="M12" s="110"/>
      <c r="N12" s="110"/>
      <c r="O12" s="57"/>
      <c r="P12" s="66">
        <v>575.7</v>
      </c>
      <c r="Q12" s="57">
        <v>576</v>
      </c>
      <c r="R12" s="141">
        <f>P12-Q12</f>
        <v>-0.2999999999999545</v>
      </c>
      <c r="S12" s="110"/>
      <c r="T12" s="110"/>
      <c r="U12" s="67">
        <f>P12-Q12</f>
        <v>-0.2999999999999545</v>
      </c>
    </row>
    <row r="13" spans="1:22" s="29" customFormat="1" ht="11.25" customHeight="1" outlineLevel="1">
      <c r="A13" s="131" t="s">
        <v>169</v>
      </c>
      <c r="B13" s="111"/>
      <c r="C13" s="111"/>
      <c r="D13" s="57" t="s">
        <v>77</v>
      </c>
      <c r="E13" s="109">
        <v>185</v>
      </c>
      <c r="F13" s="109"/>
      <c r="G13" s="109"/>
      <c r="H13" s="109">
        <v>496</v>
      </c>
      <c r="I13" s="109"/>
      <c r="J13" s="109"/>
      <c r="K13" s="65">
        <f>H13-E13</f>
        <v>311</v>
      </c>
      <c r="L13" s="110"/>
      <c r="M13" s="110"/>
      <c r="N13" s="110"/>
      <c r="O13" s="57"/>
      <c r="P13" s="66">
        <f>K13*3.03</f>
        <v>942.3299999999999</v>
      </c>
      <c r="Q13" s="57">
        <v>442</v>
      </c>
      <c r="R13" s="141">
        <f>P13-Q13</f>
        <v>500.3299999999999</v>
      </c>
      <c r="S13" s="110"/>
      <c r="T13" s="110"/>
      <c r="U13" s="67">
        <f>P13-Q13</f>
        <v>500.3299999999999</v>
      </c>
      <c r="V13" s="46" t="s">
        <v>58</v>
      </c>
    </row>
    <row r="14" spans="1:21" s="28" customFormat="1" ht="10.5" customHeight="1" outlineLevel="1">
      <c r="A14" s="131" t="s">
        <v>170</v>
      </c>
      <c r="B14" s="131"/>
      <c r="C14" s="131"/>
      <c r="D14" s="25"/>
      <c r="E14" s="122">
        <v>525</v>
      </c>
      <c r="F14" s="122"/>
      <c r="G14" s="122"/>
      <c r="H14" s="122">
        <v>970</v>
      </c>
      <c r="I14" s="122"/>
      <c r="J14" s="122"/>
      <c r="K14" s="42">
        <f aca="true" t="shared" si="0" ref="K14:K68">H14-E14</f>
        <v>445</v>
      </c>
      <c r="L14" s="108"/>
      <c r="M14" s="108"/>
      <c r="N14" s="108"/>
      <c r="O14" s="25"/>
      <c r="P14" s="66">
        <f>K14*3.03</f>
        <v>1348.35</v>
      </c>
      <c r="Q14" s="25">
        <v>1377.08</v>
      </c>
      <c r="R14" s="142">
        <f>P14-Q14</f>
        <v>-28.730000000000018</v>
      </c>
      <c r="S14" s="108"/>
      <c r="T14" s="108"/>
      <c r="U14" s="26"/>
    </row>
    <row r="15" spans="1:21" s="28" customFormat="1" ht="12" customHeight="1" outlineLevel="1">
      <c r="A15" s="131" t="s">
        <v>171</v>
      </c>
      <c r="B15" s="131"/>
      <c r="C15" s="131"/>
      <c r="D15" s="25" t="s">
        <v>64</v>
      </c>
      <c r="E15" s="122">
        <v>785</v>
      </c>
      <c r="F15" s="122"/>
      <c r="G15" s="122"/>
      <c r="H15" s="122">
        <v>1500</v>
      </c>
      <c r="I15" s="122"/>
      <c r="J15" s="122"/>
      <c r="K15" s="42">
        <f t="shared" si="0"/>
        <v>715</v>
      </c>
      <c r="L15" s="108"/>
      <c r="M15" s="108"/>
      <c r="N15" s="108"/>
      <c r="O15" s="25"/>
      <c r="P15" s="66">
        <f>K15*3.03</f>
        <v>2166.45</v>
      </c>
      <c r="Q15" s="25">
        <v>2166.23</v>
      </c>
      <c r="R15" s="142">
        <f>P15-Q15</f>
        <v>0.2199999999997999</v>
      </c>
      <c r="S15" s="108"/>
      <c r="T15" s="108"/>
      <c r="U15" s="26"/>
    </row>
    <row r="16" spans="1:21" s="28" customFormat="1" ht="12" customHeight="1" outlineLevel="1">
      <c r="A16" s="131" t="s">
        <v>172</v>
      </c>
      <c r="B16" s="131"/>
      <c r="C16" s="131"/>
      <c r="D16" s="25"/>
      <c r="E16" s="122">
        <v>471</v>
      </c>
      <c r="F16" s="122"/>
      <c r="G16" s="122"/>
      <c r="H16" s="122">
        <v>839</v>
      </c>
      <c r="I16" s="122"/>
      <c r="J16" s="122"/>
      <c r="K16" s="42">
        <f t="shared" si="0"/>
        <v>368</v>
      </c>
      <c r="L16" s="108"/>
      <c r="M16" s="108"/>
      <c r="N16" s="108"/>
      <c r="O16" s="25"/>
      <c r="P16" s="66">
        <v>1191</v>
      </c>
      <c r="Q16" s="25">
        <v>1191</v>
      </c>
      <c r="R16" s="108"/>
      <c r="S16" s="108"/>
      <c r="T16" s="108"/>
      <c r="U16" s="26">
        <f>P16-Q16</f>
        <v>0</v>
      </c>
    </row>
    <row r="17" spans="1:21" s="28" customFormat="1" ht="12" customHeight="1" outlineLevel="1">
      <c r="A17" s="131" t="s">
        <v>173</v>
      </c>
      <c r="B17" s="131"/>
      <c r="C17" s="131"/>
      <c r="D17" s="25"/>
      <c r="E17" s="122">
        <v>105</v>
      </c>
      <c r="F17" s="122"/>
      <c r="G17" s="122"/>
      <c r="H17" s="122">
        <v>255</v>
      </c>
      <c r="I17" s="122"/>
      <c r="J17" s="122"/>
      <c r="K17" s="42">
        <f t="shared" si="0"/>
        <v>150</v>
      </c>
      <c r="L17" s="108"/>
      <c r="M17" s="108"/>
      <c r="N17" s="108"/>
      <c r="O17" s="25"/>
      <c r="P17" s="66">
        <f>K17*2.96</f>
        <v>444</v>
      </c>
      <c r="Q17" s="25">
        <v>444</v>
      </c>
      <c r="R17" s="108"/>
      <c r="S17" s="108"/>
      <c r="T17" s="108"/>
      <c r="U17" s="26">
        <f>P17-Q17</f>
        <v>0</v>
      </c>
    </row>
    <row r="18" spans="1:22" s="75" customFormat="1" ht="12" customHeight="1" outlineLevel="1">
      <c r="A18" s="163" t="s">
        <v>40</v>
      </c>
      <c r="B18" s="163"/>
      <c r="C18" s="163"/>
      <c r="D18" s="47">
        <v>111212483</v>
      </c>
      <c r="E18" s="112">
        <v>2905</v>
      </c>
      <c r="F18" s="112"/>
      <c r="G18" s="112"/>
      <c r="H18" s="112">
        <v>4924</v>
      </c>
      <c r="I18" s="112"/>
      <c r="J18" s="112"/>
      <c r="K18" s="48">
        <f>H18-E18</f>
        <v>2019</v>
      </c>
      <c r="L18" s="113"/>
      <c r="M18" s="113"/>
      <c r="N18" s="113"/>
      <c r="O18" s="47"/>
      <c r="P18" s="66">
        <f>K18*3</f>
        <v>6057</v>
      </c>
      <c r="Q18" s="47">
        <v>6075.66</v>
      </c>
      <c r="R18" s="113"/>
      <c r="S18" s="113"/>
      <c r="T18" s="113"/>
      <c r="U18" s="50"/>
      <c r="V18" s="28"/>
    </row>
    <row r="19" spans="1:21" s="28" customFormat="1" ht="12" customHeight="1" outlineLevel="1">
      <c r="A19" s="131" t="s">
        <v>174</v>
      </c>
      <c r="B19" s="131"/>
      <c r="C19" s="131"/>
      <c r="D19" s="25"/>
      <c r="E19" s="122">
        <v>361</v>
      </c>
      <c r="F19" s="122"/>
      <c r="G19" s="122"/>
      <c r="H19" s="122">
        <v>561</v>
      </c>
      <c r="I19" s="122"/>
      <c r="J19" s="122"/>
      <c r="K19" s="42">
        <f t="shared" si="0"/>
        <v>200</v>
      </c>
      <c r="L19" s="108"/>
      <c r="M19" s="108"/>
      <c r="N19" s="108"/>
      <c r="O19" s="25"/>
      <c r="P19" s="66">
        <f>K19*2.92</f>
        <v>584</v>
      </c>
      <c r="Q19" s="25">
        <v>584</v>
      </c>
      <c r="R19" s="108"/>
      <c r="S19" s="108"/>
      <c r="T19" s="108"/>
      <c r="U19" s="26"/>
    </row>
    <row r="20" spans="1:21" s="28" customFormat="1" ht="12" customHeight="1" outlineLevel="1">
      <c r="A20" s="131" t="s">
        <v>175</v>
      </c>
      <c r="B20" s="131"/>
      <c r="C20" s="131"/>
      <c r="D20" s="43" t="s">
        <v>65</v>
      </c>
      <c r="E20" s="122">
        <v>169</v>
      </c>
      <c r="F20" s="122"/>
      <c r="G20" s="122"/>
      <c r="H20" s="122">
        <v>242</v>
      </c>
      <c r="I20" s="122"/>
      <c r="J20" s="122"/>
      <c r="K20" s="42">
        <f t="shared" si="0"/>
        <v>73</v>
      </c>
      <c r="L20" s="108"/>
      <c r="M20" s="108"/>
      <c r="N20" s="108"/>
      <c r="O20" s="25"/>
      <c r="P20" s="66">
        <f>K20*3</f>
        <v>219</v>
      </c>
      <c r="Q20" s="25">
        <v>221</v>
      </c>
      <c r="R20" s="108"/>
      <c r="S20" s="108"/>
      <c r="T20" s="108"/>
      <c r="U20" s="26"/>
    </row>
    <row r="21" spans="1:21" s="28" customFormat="1" ht="12.75" customHeight="1" outlineLevel="1">
      <c r="A21" s="131" t="s">
        <v>176</v>
      </c>
      <c r="B21" s="131"/>
      <c r="C21" s="131"/>
      <c r="D21" s="25" t="s">
        <v>138</v>
      </c>
      <c r="E21" s="122">
        <v>88</v>
      </c>
      <c r="F21" s="122"/>
      <c r="G21" s="122"/>
      <c r="H21" s="122">
        <v>108</v>
      </c>
      <c r="I21" s="122"/>
      <c r="J21" s="122"/>
      <c r="K21" s="42">
        <f t="shared" si="0"/>
        <v>20</v>
      </c>
      <c r="L21" s="108"/>
      <c r="M21" s="108"/>
      <c r="N21" s="108"/>
      <c r="O21" s="25"/>
      <c r="P21" s="66">
        <f>K21*3.03</f>
        <v>60.599999999999994</v>
      </c>
      <c r="Q21" s="25">
        <v>50.32</v>
      </c>
      <c r="R21" s="108"/>
      <c r="S21" s="108"/>
      <c r="T21" s="108"/>
      <c r="U21" s="26">
        <f>P21-Q21</f>
        <v>10.279999999999994</v>
      </c>
    </row>
    <row r="22" spans="1:22" s="28" customFormat="1" ht="12" customHeight="1" outlineLevel="1">
      <c r="A22" s="131" t="s">
        <v>177</v>
      </c>
      <c r="B22" s="131"/>
      <c r="C22" s="131"/>
      <c r="D22" s="57" t="s">
        <v>76</v>
      </c>
      <c r="E22" s="122">
        <v>200</v>
      </c>
      <c r="F22" s="122"/>
      <c r="G22" s="122"/>
      <c r="H22" s="122">
        <v>502</v>
      </c>
      <c r="I22" s="122"/>
      <c r="J22" s="122"/>
      <c r="K22" s="42">
        <f t="shared" si="0"/>
        <v>302</v>
      </c>
      <c r="L22" s="108"/>
      <c r="M22" s="108"/>
      <c r="N22" s="108"/>
      <c r="O22" s="25"/>
      <c r="P22" s="66">
        <v>900</v>
      </c>
      <c r="Q22" s="25">
        <v>700</v>
      </c>
      <c r="R22" s="108"/>
      <c r="S22" s="108"/>
      <c r="T22" s="108"/>
      <c r="U22" s="26">
        <f>P22-Q22</f>
        <v>200</v>
      </c>
      <c r="V22" s="28" t="s">
        <v>90</v>
      </c>
    </row>
    <row r="23" spans="1:21" s="28" customFormat="1" ht="12" customHeight="1" outlineLevel="1">
      <c r="A23" s="131" t="s">
        <v>178</v>
      </c>
      <c r="B23" s="131"/>
      <c r="C23" s="131"/>
      <c r="D23" s="25"/>
      <c r="E23" s="122">
        <v>443</v>
      </c>
      <c r="F23" s="122"/>
      <c r="G23" s="122"/>
      <c r="H23" s="122">
        <v>1142</v>
      </c>
      <c r="I23" s="122"/>
      <c r="J23" s="122"/>
      <c r="K23" s="42">
        <f t="shared" si="0"/>
        <v>699</v>
      </c>
      <c r="L23" s="108"/>
      <c r="M23" s="108"/>
      <c r="N23" s="108"/>
      <c r="O23" s="25"/>
      <c r="P23" s="66">
        <v>2040</v>
      </c>
      <c r="Q23" s="25">
        <v>2040</v>
      </c>
      <c r="R23" s="108"/>
      <c r="S23" s="108"/>
      <c r="T23" s="108"/>
      <c r="U23" s="26"/>
    </row>
    <row r="24" spans="1:22" s="28" customFormat="1" ht="12" customHeight="1" outlineLevel="1">
      <c r="A24" s="131" t="s">
        <v>179</v>
      </c>
      <c r="B24" s="131"/>
      <c r="C24" s="131"/>
      <c r="D24" s="57" t="s">
        <v>75</v>
      </c>
      <c r="E24" s="122">
        <v>368</v>
      </c>
      <c r="F24" s="122"/>
      <c r="G24" s="122"/>
      <c r="H24" s="122">
        <v>594</v>
      </c>
      <c r="I24" s="122"/>
      <c r="J24" s="122"/>
      <c r="K24" s="42">
        <f t="shared" si="0"/>
        <v>226</v>
      </c>
      <c r="L24" s="108"/>
      <c r="M24" s="108"/>
      <c r="N24" s="108"/>
      <c r="O24" s="25"/>
      <c r="P24" s="66">
        <f>K24*3</f>
        <v>678</v>
      </c>
      <c r="Q24" s="25">
        <v>1014</v>
      </c>
      <c r="R24" s="108"/>
      <c r="S24" s="108"/>
      <c r="T24" s="108"/>
      <c r="U24" s="26"/>
      <c r="V24" s="27"/>
    </row>
    <row r="25" spans="1:22" s="28" customFormat="1" ht="12" customHeight="1" outlineLevel="1">
      <c r="A25" s="131" t="s">
        <v>180</v>
      </c>
      <c r="B25" s="131"/>
      <c r="C25" s="131"/>
      <c r="D25" s="57" t="s">
        <v>74</v>
      </c>
      <c r="E25" s="122">
        <v>52</v>
      </c>
      <c r="F25" s="122"/>
      <c r="G25" s="122"/>
      <c r="H25" s="122">
        <v>379</v>
      </c>
      <c r="I25" s="122"/>
      <c r="J25" s="122"/>
      <c r="K25" s="42">
        <f t="shared" si="0"/>
        <v>327</v>
      </c>
      <c r="L25" s="108"/>
      <c r="M25" s="108"/>
      <c r="N25" s="108"/>
      <c r="O25" s="25"/>
      <c r="P25" s="66">
        <f>K25*3</f>
        <v>981</v>
      </c>
      <c r="Q25" s="25">
        <v>585</v>
      </c>
      <c r="R25" s="108"/>
      <c r="S25" s="108"/>
      <c r="T25" s="108"/>
      <c r="U25" s="26">
        <f>P25-Q25</f>
        <v>396</v>
      </c>
      <c r="V25" s="27"/>
    </row>
    <row r="26" spans="1:22" s="28" customFormat="1" ht="12" customHeight="1" outlineLevel="1">
      <c r="A26" s="131" t="s">
        <v>181</v>
      </c>
      <c r="B26" s="131"/>
      <c r="C26" s="131"/>
      <c r="D26" s="57" t="s">
        <v>73</v>
      </c>
      <c r="E26" s="122">
        <v>324</v>
      </c>
      <c r="F26" s="122"/>
      <c r="G26" s="122"/>
      <c r="H26" s="122">
        <v>490</v>
      </c>
      <c r="I26" s="122"/>
      <c r="J26" s="122"/>
      <c r="K26" s="42">
        <f t="shared" si="0"/>
        <v>166</v>
      </c>
      <c r="L26" s="108"/>
      <c r="M26" s="108"/>
      <c r="N26" s="108"/>
      <c r="O26" s="25"/>
      <c r="P26" s="66">
        <f>K26*3.03</f>
        <v>502.97999999999996</v>
      </c>
      <c r="Q26" s="25">
        <v>453</v>
      </c>
      <c r="R26" s="108"/>
      <c r="S26" s="108"/>
      <c r="T26" s="108"/>
      <c r="U26" s="26">
        <f>P26-Q26</f>
        <v>49.97999999999996</v>
      </c>
      <c r="V26" s="27"/>
    </row>
    <row r="27" spans="1:22" s="28" customFormat="1" ht="12" customHeight="1" outlineLevel="1">
      <c r="A27" s="131" t="s">
        <v>182</v>
      </c>
      <c r="B27" s="131"/>
      <c r="C27" s="131"/>
      <c r="D27" s="57" t="s">
        <v>72</v>
      </c>
      <c r="E27" s="122">
        <v>1548</v>
      </c>
      <c r="F27" s="122"/>
      <c r="G27" s="122"/>
      <c r="H27" s="122">
        <v>2049</v>
      </c>
      <c r="I27" s="122"/>
      <c r="J27" s="122"/>
      <c r="K27" s="42">
        <f t="shared" si="0"/>
        <v>501</v>
      </c>
      <c r="L27" s="108"/>
      <c r="M27" s="108"/>
      <c r="N27" s="108"/>
      <c r="O27" s="25"/>
      <c r="P27" s="66">
        <f>K27*3</f>
        <v>1503</v>
      </c>
      <c r="Q27" s="25">
        <v>2502.6</v>
      </c>
      <c r="R27" s="108"/>
      <c r="S27" s="108"/>
      <c r="T27" s="108"/>
      <c r="U27" s="26"/>
      <c r="V27" s="27"/>
    </row>
    <row r="28" spans="1:22" s="29" customFormat="1" ht="11.25" customHeight="1" outlineLevel="1">
      <c r="A28" s="131" t="s">
        <v>183</v>
      </c>
      <c r="B28" s="111"/>
      <c r="C28" s="111"/>
      <c r="D28" s="57" t="s">
        <v>71</v>
      </c>
      <c r="E28" s="109">
        <v>377</v>
      </c>
      <c r="F28" s="109"/>
      <c r="G28" s="109"/>
      <c r="H28" s="109">
        <v>481</v>
      </c>
      <c r="I28" s="109"/>
      <c r="J28" s="109"/>
      <c r="K28" s="65">
        <f t="shared" si="0"/>
        <v>104</v>
      </c>
      <c r="L28" s="110"/>
      <c r="M28" s="110"/>
      <c r="N28" s="110"/>
      <c r="O28" s="57"/>
      <c r="P28" s="66">
        <f>K28*3.03</f>
        <v>315.12</v>
      </c>
      <c r="Q28" s="57">
        <v>2000</v>
      </c>
      <c r="R28" s="110"/>
      <c r="S28" s="110"/>
      <c r="T28" s="110"/>
      <c r="U28" s="67"/>
      <c r="V28" s="68"/>
    </row>
    <row r="29" spans="1:22" s="28" customFormat="1" ht="23.25" customHeight="1" outlineLevel="1">
      <c r="A29" s="131" t="s">
        <v>184</v>
      </c>
      <c r="B29" s="131"/>
      <c r="C29" s="131"/>
      <c r="D29" s="57" t="s">
        <v>70</v>
      </c>
      <c r="E29" s="122">
        <v>1573</v>
      </c>
      <c r="F29" s="122"/>
      <c r="G29" s="122"/>
      <c r="H29" s="122">
        <v>2606</v>
      </c>
      <c r="I29" s="122"/>
      <c r="J29" s="122"/>
      <c r="K29" s="42">
        <f t="shared" si="0"/>
        <v>1033</v>
      </c>
      <c r="L29" s="108"/>
      <c r="M29" s="108"/>
      <c r="N29" s="108"/>
      <c r="O29" s="25"/>
      <c r="P29" s="66">
        <v>3131</v>
      </c>
      <c r="Q29" s="25">
        <v>3131</v>
      </c>
      <c r="R29" s="108"/>
      <c r="S29" s="108"/>
      <c r="T29" s="108"/>
      <c r="U29" s="26">
        <f>P29-Q29</f>
        <v>0</v>
      </c>
      <c r="V29" s="27"/>
    </row>
    <row r="30" spans="1:22" s="28" customFormat="1" ht="12" customHeight="1" outlineLevel="1">
      <c r="A30" s="131" t="s">
        <v>187</v>
      </c>
      <c r="B30" s="131"/>
      <c r="C30" s="131"/>
      <c r="D30" s="57" t="s">
        <v>69</v>
      </c>
      <c r="E30" s="122">
        <v>178</v>
      </c>
      <c r="F30" s="122"/>
      <c r="G30" s="122"/>
      <c r="H30" s="122">
        <v>231</v>
      </c>
      <c r="I30" s="122"/>
      <c r="J30" s="122"/>
      <c r="K30" s="42">
        <f t="shared" si="0"/>
        <v>53</v>
      </c>
      <c r="L30" s="108"/>
      <c r="M30" s="108"/>
      <c r="N30" s="108"/>
      <c r="O30" s="25"/>
      <c r="P30" s="66">
        <f>K30*3.03</f>
        <v>160.59</v>
      </c>
      <c r="Q30" s="25"/>
      <c r="R30" s="108"/>
      <c r="S30" s="108"/>
      <c r="T30" s="108"/>
      <c r="U30" s="26">
        <f aca="true" t="shared" si="1" ref="U30:U35">P30-Q30</f>
        <v>160.59</v>
      </c>
      <c r="V30" s="27"/>
    </row>
    <row r="31" spans="1:22" s="28" customFormat="1" ht="12" customHeight="1" outlineLevel="1">
      <c r="A31" s="131" t="s">
        <v>186</v>
      </c>
      <c r="B31" s="131"/>
      <c r="C31" s="131"/>
      <c r="D31" s="25"/>
      <c r="E31" s="122">
        <v>3567</v>
      </c>
      <c r="F31" s="122"/>
      <c r="G31" s="122"/>
      <c r="H31" s="122">
        <v>8034</v>
      </c>
      <c r="I31" s="122"/>
      <c r="J31" s="122"/>
      <c r="K31" s="42">
        <f t="shared" si="0"/>
        <v>4467</v>
      </c>
      <c r="L31" s="108"/>
      <c r="M31" s="108"/>
      <c r="N31" s="108"/>
      <c r="O31" s="25"/>
      <c r="P31" s="66">
        <f>K31*3.03</f>
        <v>13535.009999999998</v>
      </c>
      <c r="Q31" s="25">
        <v>6845</v>
      </c>
      <c r="R31" s="108"/>
      <c r="S31" s="108"/>
      <c r="T31" s="108"/>
      <c r="U31" s="26">
        <f t="shared" si="1"/>
        <v>6690.009999999998</v>
      </c>
      <c r="V31" s="27" t="s">
        <v>128</v>
      </c>
    </row>
    <row r="32" spans="1:22" s="28" customFormat="1" ht="23.25" customHeight="1" outlineLevel="1">
      <c r="A32" s="131" t="s">
        <v>185</v>
      </c>
      <c r="B32" s="111"/>
      <c r="C32" s="111"/>
      <c r="D32" s="57" t="s">
        <v>66</v>
      </c>
      <c r="E32" s="109">
        <v>706</v>
      </c>
      <c r="F32" s="109"/>
      <c r="G32" s="109"/>
      <c r="H32" s="109">
        <v>1105</v>
      </c>
      <c r="I32" s="109"/>
      <c r="J32" s="109"/>
      <c r="K32" s="65">
        <f t="shared" si="0"/>
        <v>399</v>
      </c>
      <c r="L32" s="110"/>
      <c r="M32" s="110"/>
      <c r="N32" s="110"/>
      <c r="O32" s="57"/>
      <c r="P32" s="66">
        <f>K32*3</f>
        <v>1197</v>
      </c>
      <c r="Q32" s="82">
        <v>1602</v>
      </c>
      <c r="R32" s="138"/>
      <c r="S32" s="138"/>
      <c r="T32" s="138"/>
      <c r="U32" s="26">
        <v>0</v>
      </c>
      <c r="V32" s="27"/>
    </row>
    <row r="33" spans="1:22" s="28" customFormat="1" ht="25.5" customHeight="1" outlineLevel="1">
      <c r="A33" s="131" t="s">
        <v>188</v>
      </c>
      <c r="B33" s="111"/>
      <c r="C33" s="111"/>
      <c r="D33" s="57" t="s">
        <v>68</v>
      </c>
      <c r="E33" s="109">
        <v>356</v>
      </c>
      <c r="F33" s="109"/>
      <c r="G33" s="109"/>
      <c r="H33" s="109">
        <v>1039</v>
      </c>
      <c r="I33" s="109"/>
      <c r="J33" s="109"/>
      <c r="K33" s="65">
        <f t="shared" si="0"/>
        <v>683</v>
      </c>
      <c r="L33" s="110"/>
      <c r="M33" s="110"/>
      <c r="N33" s="110"/>
      <c r="O33" s="57"/>
      <c r="P33" s="66">
        <f>K33*3</f>
        <v>2049</v>
      </c>
      <c r="Q33" s="82">
        <v>2619.8</v>
      </c>
      <c r="R33" s="138"/>
      <c r="S33" s="138"/>
      <c r="T33" s="138"/>
      <c r="U33" s="26">
        <v>0</v>
      </c>
      <c r="V33" s="27"/>
    </row>
    <row r="34" spans="1:22" s="28" customFormat="1" ht="23.25" customHeight="1" outlineLevel="1">
      <c r="A34" s="131" t="s">
        <v>189</v>
      </c>
      <c r="B34" s="111"/>
      <c r="C34" s="111"/>
      <c r="D34" s="57" t="s">
        <v>67</v>
      </c>
      <c r="E34" s="109">
        <v>993</v>
      </c>
      <c r="F34" s="109"/>
      <c r="G34" s="109"/>
      <c r="H34" s="109">
        <v>1715</v>
      </c>
      <c r="I34" s="109"/>
      <c r="J34" s="109"/>
      <c r="K34" s="65">
        <f t="shared" si="0"/>
        <v>722</v>
      </c>
      <c r="L34" s="110"/>
      <c r="M34" s="110"/>
      <c r="N34" s="110"/>
      <c r="O34" s="57"/>
      <c r="P34" s="66">
        <f>K34*3.03</f>
        <v>2187.66</v>
      </c>
      <c r="Q34" s="57">
        <v>2350</v>
      </c>
      <c r="R34" s="137"/>
      <c r="S34" s="137"/>
      <c r="T34" s="137"/>
      <c r="U34" s="26"/>
      <c r="V34" s="27"/>
    </row>
    <row r="35" spans="1:22" s="28" customFormat="1" ht="23.25" customHeight="1" outlineLevel="1">
      <c r="A35" s="131" t="s">
        <v>190</v>
      </c>
      <c r="B35" s="131"/>
      <c r="C35" s="131"/>
      <c r="D35" s="25" t="s">
        <v>49</v>
      </c>
      <c r="E35" s="122">
        <v>15</v>
      </c>
      <c r="F35" s="122"/>
      <c r="G35" s="122"/>
      <c r="H35" s="122">
        <v>34</v>
      </c>
      <c r="I35" s="122"/>
      <c r="J35" s="122"/>
      <c r="K35" s="42">
        <f t="shared" si="0"/>
        <v>19</v>
      </c>
      <c r="L35" s="108"/>
      <c r="M35" s="108"/>
      <c r="N35" s="108"/>
      <c r="O35" s="25"/>
      <c r="P35" s="66">
        <f>K35*3</f>
        <v>57</v>
      </c>
      <c r="Q35" s="25">
        <v>57</v>
      </c>
      <c r="R35" s="108"/>
      <c r="S35" s="108"/>
      <c r="T35" s="108"/>
      <c r="U35" s="26">
        <f t="shared" si="1"/>
        <v>0</v>
      </c>
      <c r="V35" s="27"/>
    </row>
    <row r="36" spans="1:22" s="28" customFormat="1" ht="12.75" customHeight="1" outlineLevel="1">
      <c r="A36" s="104" t="s">
        <v>191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44"/>
      <c r="M36" s="44"/>
      <c r="N36" s="44"/>
      <c r="O36" s="32"/>
      <c r="P36" s="34"/>
      <c r="Q36" s="32"/>
      <c r="R36" s="44"/>
      <c r="S36" s="44"/>
      <c r="T36" s="44"/>
      <c r="U36" s="36">
        <f>SUM(U12:U35)</f>
        <v>8006.8899999999985</v>
      </c>
      <c r="V36" s="27"/>
    </row>
    <row r="37" spans="1:22" s="28" customFormat="1" ht="15.75" customHeight="1" outlineLevel="1">
      <c r="A37" s="105" t="s">
        <v>33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27"/>
    </row>
    <row r="38" spans="1:22" s="28" customFormat="1" ht="23.25" customHeight="1" outlineLevel="1">
      <c r="A38" s="131" t="s">
        <v>194</v>
      </c>
      <c r="B38" s="131"/>
      <c r="C38" s="131"/>
      <c r="D38" s="25"/>
      <c r="E38" s="122">
        <v>560</v>
      </c>
      <c r="F38" s="122"/>
      <c r="G38" s="122"/>
      <c r="H38" s="122">
        <v>1176</v>
      </c>
      <c r="I38" s="122"/>
      <c r="J38" s="122"/>
      <c r="K38" s="42">
        <f t="shared" si="0"/>
        <v>616</v>
      </c>
      <c r="L38" s="108"/>
      <c r="M38" s="108"/>
      <c r="N38" s="108"/>
      <c r="O38" s="25"/>
      <c r="P38" s="24">
        <f>K38*3</f>
        <v>1848</v>
      </c>
      <c r="Q38" s="25">
        <v>1850.39</v>
      </c>
      <c r="R38" s="108"/>
      <c r="S38" s="108"/>
      <c r="T38" s="108"/>
      <c r="U38" s="26"/>
      <c r="V38" s="27"/>
    </row>
    <row r="39" spans="1:22" s="28" customFormat="1" ht="12" customHeight="1" outlineLevel="1">
      <c r="A39" s="131" t="s">
        <v>195</v>
      </c>
      <c r="B39" s="131"/>
      <c r="C39" s="131"/>
      <c r="D39" s="25" t="s">
        <v>117</v>
      </c>
      <c r="E39" s="122">
        <v>264</v>
      </c>
      <c r="F39" s="122"/>
      <c r="G39" s="122"/>
      <c r="H39" s="122">
        <v>421</v>
      </c>
      <c r="I39" s="122"/>
      <c r="J39" s="122"/>
      <c r="K39" s="42">
        <f t="shared" si="0"/>
        <v>157</v>
      </c>
      <c r="L39" s="108"/>
      <c r="M39" s="108"/>
      <c r="N39" s="108"/>
      <c r="O39" s="25"/>
      <c r="P39" s="24">
        <f>K39*3</f>
        <v>471</v>
      </c>
      <c r="Q39" s="25">
        <v>389</v>
      </c>
      <c r="R39" s="108"/>
      <c r="S39" s="108"/>
      <c r="T39" s="108"/>
      <c r="U39" s="26">
        <f>P39-Q39</f>
        <v>82</v>
      </c>
      <c r="V39" s="27"/>
    </row>
    <row r="40" spans="1:22" s="28" customFormat="1" ht="23.25" customHeight="1" outlineLevel="1">
      <c r="A40" s="131" t="s">
        <v>196</v>
      </c>
      <c r="B40" s="131"/>
      <c r="C40" s="131"/>
      <c r="D40" s="25" t="s">
        <v>118</v>
      </c>
      <c r="E40" s="122">
        <v>338</v>
      </c>
      <c r="F40" s="122"/>
      <c r="G40" s="122"/>
      <c r="H40" s="122">
        <v>469</v>
      </c>
      <c r="I40" s="122"/>
      <c r="J40" s="122"/>
      <c r="K40" s="42">
        <f t="shared" si="0"/>
        <v>131</v>
      </c>
      <c r="L40" s="108"/>
      <c r="M40" s="108"/>
      <c r="N40" s="108"/>
      <c r="O40" s="25"/>
      <c r="P40" s="24">
        <f>K40*3.03</f>
        <v>396.92999999999995</v>
      </c>
      <c r="Q40" s="25"/>
      <c r="R40" s="108"/>
      <c r="S40" s="108"/>
      <c r="T40" s="108"/>
      <c r="U40" s="26">
        <f>P40-Q40</f>
        <v>396.92999999999995</v>
      </c>
      <c r="V40" s="27"/>
    </row>
    <row r="41" spans="1:22" s="28" customFormat="1" ht="23.25" customHeight="1" outlineLevel="1">
      <c r="A41" s="131" t="s">
        <v>197</v>
      </c>
      <c r="B41" s="131"/>
      <c r="C41" s="131"/>
      <c r="D41" s="25" t="s">
        <v>119</v>
      </c>
      <c r="E41" s="122">
        <v>448</v>
      </c>
      <c r="F41" s="122"/>
      <c r="G41" s="122"/>
      <c r="H41" s="122">
        <v>836</v>
      </c>
      <c r="I41" s="122"/>
      <c r="J41" s="122"/>
      <c r="K41" s="42">
        <f t="shared" si="0"/>
        <v>388</v>
      </c>
      <c r="L41" s="108"/>
      <c r="M41" s="108"/>
      <c r="N41" s="108"/>
      <c r="O41" s="25"/>
      <c r="P41" s="24">
        <f>K41*3</f>
        <v>1164</v>
      </c>
      <c r="Q41" s="25">
        <v>500</v>
      </c>
      <c r="R41" s="108"/>
      <c r="S41" s="108"/>
      <c r="T41" s="108"/>
      <c r="U41" s="26">
        <f>P41-Q41</f>
        <v>664</v>
      </c>
      <c r="V41" s="27"/>
    </row>
    <row r="42" spans="1:22" s="75" customFormat="1" ht="23.25" customHeight="1" outlineLevel="1">
      <c r="A42" s="131" t="s">
        <v>198</v>
      </c>
      <c r="B42" s="131"/>
      <c r="C42" s="131"/>
      <c r="D42" s="25"/>
      <c r="E42" s="122">
        <v>862</v>
      </c>
      <c r="F42" s="122"/>
      <c r="G42" s="122"/>
      <c r="H42" s="122">
        <v>1538</v>
      </c>
      <c r="I42" s="122"/>
      <c r="J42" s="122"/>
      <c r="K42" s="42">
        <f t="shared" si="0"/>
        <v>676</v>
      </c>
      <c r="L42" s="108"/>
      <c r="M42" s="108"/>
      <c r="N42" s="108"/>
      <c r="O42" s="25"/>
      <c r="P42" s="24">
        <f>K42*2.96</f>
        <v>2000.96</v>
      </c>
      <c r="Q42" s="25">
        <v>2000</v>
      </c>
      <c r="R42" s="108"/>
      <c r="S42" s="108"/>
      <c r="T42" s="108"/>
      <c r="U42" s="26">
        <v>0</v>
      </c>
      <c r="V42" s="27"/>
    </row>
    <row r="43" spans="1:22" s="28" customFormat="1" ht="23.25" customHeight="1" outlineLevel="1">
      <c r="A43" s="163" t="s">
        <v>199</v>
      </c>
      <c r="B43" s="163"/>
      <c r="C43" s="163"/>
      <c r="D43" s="47">
        <v>16173392</v>
      </c>
      <c r="E43" s="112">
        <v>2258</v>
      </c>
      <c r="F43" s="112"/>
      <c r="G43" s="112"/>
      <c r="H43" s="112">
        <v>2771</v>
      </c>
      <c r="I43" s="112"/>
      <c r="J43" s="112"/>
      <c r="K43" s="48">
        <f t="shared" si="0"/>
        <v>513</v>
      </c>
      <c r="L43" s="113"/>
      <c r="M43" s="113"/>
      <c r="N43" s="113"/>
      <c r="O43" s="47"/>
      <c r="P43" s="24">
        <f>K43*3</f>
        <v>1539</v>
      </c>
      <c r="Q43" s="47">
        <v>1539</v>
      </c>
      <c r="R43" s="113"/>
      <c r="S43" s="113"/>
      <c r="T43" s="113"/>
      <c r="U43" s="26">
        <f>P43-Q43</f>
        <v>0</v>
      </c>
      <c r="V43" s="27"/>
    </row>
    <row r="44" spans="1:22" s="28" customFormat="1" ht="23.25" customHeight="1" outlineLevel="1">
      <c r="A44" s="131" t="s">
        <v>200</v>
      </c>
      <c r="B44" s="131"/>
      <c r="C44" s="131"/>
      <c r="D44" s="25"/>
      <c r="E44" s="122">
        <v>68</v>
      </c>
      <c r="F44" s="122"/>
      <c r="G44" s="122"/>
      <c r="H44" s="122">
        <v>250</v>
      </c>
      <c r="I44" s="122"/>
      <c r="J44" s="122"/>
      <c r="K44" s="42">
        <f t="shared" si="0"/>
        <v>182</v>
      </c>
      <c r="L44" s="108"/>
      <c r="M44" s="108"/>
      <c r="N44" s="108"/>
      <c r="O44" s="25"/>
      <c r="P44" s="24">
        <f>K44*3</f>
        <v>546</v>
      </c>
      <c r="Q44" s="25">
        <v>550</v>
      </c>
      <c r="R44" s="108"/>
      <c r="S44" s="108"/>
      <c r="T44" s="108"/>
      <c r="U44" s="26">
        <v>0</v>
      </c>
      <c r="V44" s="27"/>
    </row>
    <row r="45" spans="1:22" s="28" customFormat="1" ht="23.25" customHeight="1" outlineLevel="1">
      <c r="A45" s="131" t="s">
        <v>201</v>
      </c>
      <c r="B45" s="131"/>
      <c r="C45" s="131"/>
      <c r="D45" s="25"/>
      <c r="E45" s="122">
        <v>281</v>
      </c>
      <c r="F45" s="122"/>
      <c r="G45" s="122"/>
      <c r="H45" s="122">
        <v>573</v>
      </c>
      <c r="I45" s="122"/>
      <c r="J45" s="122"/>
      <c r="K45" s="42">
        <f t="shared" si="0"/>
        <v>292</v>
      </c>
      <c r="L45" s="108"/>
      <c r="M45" s="108"/>
      <c r="N45" s="108"/>
      <c r="O45" s="25"/>
      <c r="P45" s="24">
        <f>K45*3</f>
        <v>876</v>
      </c>
      <c r="Q45" s="25">
        <v>874.48</v>
      </c>
      <c r="R45" s="108"/>
      <c r="S45" s="108"/>
      <c r="T45" s="108"/>
      <c r="U45" s="26">
        <v>0</v>
      </c>
      <c r="V45" s="27"/>
    </row>
    <row r="46" spans="1:22" s="28" customFormat="1" ht="23.25" customHeight="1" outlineLevel="1">
      <c r="A46" s="131" t="s">
        <v>202</v>
      </c>
      <c r="B46" s="131"/>
      <c r="C46" s="131"/>
      <c r="D46" s="25"/>
      <c r="E46" s="122">
        <v>222</v>
      </c>
      <c r="F46" s="122"/>
      <c r="G46" s="122"/>
      <c r="H46" s="122">
        <v>400</v>
      </c>
      <c r="I46" s="122"/>
      <c r="J46" s="122"/>
      <c r="K46" s="42">
        <f t="shared" si="0"/>
        <v>178</v>
      </c>
      <c r="L46" s="108"/>
      <c r="M46" s="108"/>
      <c r="N46" s="108"/>
      <c r="O46" s="25"/>
      <c r="P46" s="24">
        <f>K46*3</f>
        <v>534</v>
      </c>
      <c r="Q46" s="25">
        <v>532</v>
      </c>
      <c r="R46" s="108"/>
      <c r="S46" s="108"/>
      <c r="T46" s="108"/>
      <c r="U46" s="26">
        <v>0</v>
      </c>
      <c r="V46" s="27"/>
    </row>
    <row r="47" spans="1:22" s="28" customFormat="1" ht="23.25" customHeight="1" outlineLevel="1">
      <c r="A47" s="131" t="s">
        <v>203</v>
      </c>
      <c r="B47" s="131"/>
      <c r="C47" s="131"/>
      <c r="D47" s="25"/>
      <c r="E47" s="122">
        <v>312</v>
      </c>
      <c r="F47" s="122"/>
      <c r="G47" s="122"/>
      <c r="H47" s="122">
        <v>840</v>
      </c>
      <c r="I47" s="122"/>
      <c r="J47" s="122"/>
      <c r="K47" s="42">
        <f t="shared" si="0"/>
        <v>528</v>
      </c>
      <c r="L47" s="108"/>
      <c r="M47" s="108"/>
      <c r="N47" s="108"/>
      <c r="O47" s="25"/>
      <c r="P47" s="24">
        <f>K47*3.03</f>
        <v>1599.84</v>
      </c>
      <c r="Q47" s="25">
        <v>1600</v>
      </c>
      <c r="R47" s="108"/>
      <c r="S47" s="108"/>
      <c r="T47" s="108"/>
      <c r="U47" s="26"/>
      <c r="V47" s="27"/>
    </row>
    <row r="48" spans="1:22" s="28" customFormat="1" ht="10.5" customHeight="1" outlineLevel="1">
      <c r="A48" s="131" t="s">
        <v>204</v>
      </c>
      <c r="B48" s="131"/>
      <c r="C48" s="131"/>
      <c r="D48" s="25"/>
      <c r="E48" s="122">
        <v>395</v>
      </c>
      <c r="F48" s="122"/>
      <c r="G48" s="122"/>
      <c r="H48" s="122">
        <v>1055</v>
      </c>
      <c r="I48" s="122"/>
      <c r="J48" s="122"/>
      <c r="K48" s="42">
        <f t="shared" si="0"/>
        <v>660</v>
      </c>
      <c r="L48" s="108"/>
      <c r="M48" s="108"/>
      <c r="N48" s="108"/>
      <c r="O48" s="25"/>
      <c r="P48" s="24">
        <f>K48*3.03</f>
        <v>1999.8</v>
      </c>
      <c r="Q48" s="25">
        <v>0</v>
      </c>
      <c r="R48" s="108"/>
      <c r="S48" s="108"/>
      <c r="T48" s="108"/>
      <c r="U48" s="26">
        <f>P48-Q48</f>
        <v>1999.8</v>
      </c>
      <c r="V48" s="27" t="s">
        <v>58</v>
      </c>
    </row>
    <row r="49" spans="1:22" s="74" customFormat="1" ht="12" customHeight="1" outlineLevel="1">
      <c r="A49" s="131" t="s">
        <v>205</v>
      </c>
      <c r="B49" s="131"/>
      <c r="C49" s="131"/>
      <c r="D49" s="25"/>
      <c r="E49" s="122">
        <v>463</v>
      </c>
      <c r="F49" s="122"/>
      <c r="G49" s="122"/>
      <c r="H49" s="122">
        <v>1130</v>
      </c>
      <c r="I49" s="122"/>
      <c r="J49" s="122"/>
      <c r="K49" s="42">
        <f t="shared" si="0"/>
        <v>667</v>
      </c>
      <c r="L49" s="108"/>
      <c r="M49" s="108"/>
      <c r="N49" s="108"/>
      <c r="O49" s="25"/>
      <c r="P49" s="24">
        <f>K49*3</f>
        <v>2001</v>
      </c>
      <c r="Q49" s="25">
        <v>2001</v>
      </c>
      <c r="R49" s="108"/>
      <c r="S49" s="108"/>
      <c r="T49" s="108"/>
      <c r="U49" s="26">
        <f>P49-Q49</f>
        <v>0</v>
      </c>
      <c r="V49" s="73"/>
    </row>
    <row r="50" spans="1:22" s="28" customFormat="1" ht="23.25" customHeight="1" outlineLevel="1">
      <c r="A50" s="166" t="s">
        <v>206</v>
      </c>
      <c r="B50" s="166"/>
      <c r="C50" s="166"/>
      <c r="D50" s="69" t="s">
        <v>41</v>
      </c>
      <c r="E50" s="167"/>
      <c r="F50" s="167"/>
      <c r="G50" s="167"/>
      <c r="H50" s="167"/>
      <c r="I50" s="167"/>
      <c r="J50" s="167"/>
      <c r="K50" s="70">
        <f t="shared" si="0"/>
        <v>0</v>
      </c>
      <c r="L50" s="135"/>
      <c r="M50" s="135"/>
      <c r="N50" s="135"/>
      <c r="O50" s="69"/>
      <c r="P50" s="71">
        <f>K50*3</f>
        <v>0</v>
      </c>
      <c r="Q50" s="69"/>
      <c r="R50" s="135"/>
      <c r="S50" s="135"/>
      <c r="T50" s="135"/>
      <c r="U50" s="72">
        <f>P50-Q50</f>
        <v>0</v>
      </c>
      <c r="V50" s="27"/>
    </row>
    <row r="51" spans="1:22" s="28" customFormat="1" ht="23.25" customHeight="1" outlineLevel="1">
      <c r="A51" s="131" t="s">
        <v>207</v>
      </c>
      <c r="B51" s="131"/>
      <c r="C51" s="131"/>
      <c r="D51" s="25"/>
      <c r="E51" s="122">
        <v>288</v>
      </c>
      <c r="F51" s="122"/>
      <c r="G51" s="122"/>
      <c r="H51" s="122">
        <v>585</v>
      </c>
      <c r="I51" s="122"/>
      <c r="J51" s="122"/>
      <c r="K51" s="42">
        <f t="shared" si="0"/>
        <v>297</v>
      </c>
      <c r="L51" s="108"/>
      <c r="M51" s="108"/>
      <c r="N51" s="108"/>
      <c r="O51" s="25"/>
      <c r="P51" s="24">
        <v>917</v>
      </c>
      <c r="Q51" s="25">
        <v>917</v>
      </c>
      <c r="R51" s="108"/>
      <c r="S51" s="108"/>
      <c r="T51" s="108"/>
      <c r="U51" s="26"/>
      <c r="V51" s="27"/>
    </row>
    <row r="52" spans="1:22" s="28" customFormat="1" ht="23.25" customHeight="1" outlineLevel="1">
      <c r="A52" s="131" t="s">
        <v>208</v>
      </c>
      <c r="B52" s="131"/>
      <c r="C52" s="131"/>
      <c r="D52" s="25" t="s">
        <v>120</v>
      </c>
      <c r="E52" s="122">
        <v>476</v>
      </c>
      <c r="F52" s="122"/>
      <c r="G52" s="122"/>
      <c r="H52" s="122">
        <v>672</v>
      </c>
      <c r="I52" s="122"/>
      <c r="J52" s="122"/>
      <c r="K52" s="42">
        <f t="shared" si="0"/>
        <v>196</v>
      </c>
      <c r="L52" s="108"/>
      <c r="M52" s="108"/>
      <c r="N52" s="108"/>
      <c r="O52" s="25"/>
      <c r="P52" s="24">
        <v>594</v>
      </c>
      <c r="Q52" s="25">
        <v>594</v>
      </c>
      <c r="R52" s="108"/>
      <c r="S52" s="108"/>
      <c r="T52" s="108"/>
      <c r="U52" s="26">
        <f aca="true" t="shared" si="2" ref="U52:U57">P52-Q52</f>
        <v>0</v>
      </c>
      <c r="V52" s="27"/>
    </row>
    <row r="53" spans="1:22" s="28" customFormat="1" ht="12" customHeight="1" outlineLevel="1">
      <c r="A53" s="131" t="s">
        <v>209</v>
      </c>
      <c r="B53" s="131"/>
      <c r="C53" s="131"/>
      <c r="D53" s="25" t="s">
        <v>121</v>
      </c>
      <c r="E53" s="122">
        <v>1356</v>
      </c>
      <c r="F53" s="122"/>
      <c r="G53" s="122"/>
      <c r="H53" s="122">
        <v>2506</v>
      </c>
      <c r="I53" s="122"/>
      <c r="J53" s="122"/>
      <c r="K53" s="42">
        <f t="shared" si="0"/>
        <v>1150</v>
      </c>
      <c r="L53" s="108"/>
      <c r="M53" s="108"/>
      <c r="N53" s="108"/>
      <c r="O53" s="25"/>
      <c r="P53" s="24">
        <f>K53*3</f>
        <v>3450</v>
      </c>
      <c r="Q53" s="25">
        <v>3098.02</v>
      </c>
      <c r="R53" s="108"/>
      <c r="S53" s="108"/>
      <c r="T53" s="108"/>
      <c r="U53" s="26">
        <f t="shared" si="2"/>
        <v>351.98</v>
      </c>
      <c r="V53" s="27"/>
    </row>
    <row r="54" spans="1:22" s="28" customFormat="1" ht="12" customHeight="1" outlineLevel="1">
      <c r="A54" s="131" t="s">
        <v>210</v>
      </c>
      <c r="B54" s="131"/>
      <c r="C54" s="131"/>
      <c r="D54" s="25"/>
      <c r="E54" s="122">
        <v>822</v>
      </c>
      <c r="F54" s="122"/>
      <c r="G54" s="122"/>
      <c r="H54" s="122">
        <v>1152</v>
      </c>
      <c r="I54" s="122"/>
      <c r="J54" s="122"/>
      <c r="K54" s="42">
        <f t="shared" si="0"/>
        <v>330</v>
      </c>
      <c r="L54" s="108"/>
      <c r="M54" s="108"/>
      <c r="N54" s="108"/>
      <c r="O54" s="25"/>
      <c r="P54" s="24">
        <f>K54*3.03</f>
        <v>999.9</v>
      </c>
      <c r="Q54" s="25"/>
      <c r="R54" s="108"/>
      <c r="S54" s="108"/>
      <c r="T54" s="108"/>
      <c r="U54" s="26">
        <f t="shared" si="2"/>
        <v>999.9</v>
      </c>
      <c r="V54" s="27" t="s">
        <v>58</v>
      </c>
    </row>
    <row r="55" spans="1:22" s="56" customFormat="1" ht="12" customHeight="1" outlineLevel="1">
      <c r="A55" s="131" t="s">
        <v>211</v>
      </c>
      <c r="B55" s="131"/>
      <c r="C55" s="131"/>
      <c r="D55" s="25"/>
      <c r="E55" s="122">
        <v>56</v>
      </c>
      <c r="F55" s="122"/>
      <c r="G55" s="122"/>
      <c r="H55" s="122">
        <v>105</v>
      </c>
      <c r="I55" s="122"/>
      <c r="J55" s="122"/>
      <c r="K55" s="42">
        <f t="shared" si="0"/>
        <v>49</v>
      </c>
      <c r="L55" s="108"/>
      <c r="M55" s="108"/>
      <c r="N55" s="108"/>
      <c r="O55" s="25"/>
      <c r="P55" s="24">
        <v>150</v>
      </c>
      <c r="Q55" s="25">
        <v>150</v>
      </c>
      <c r="R55" s="108"/>
      <c r="S55" s="108"/>
      <c r="T55" s="108"/>
      <c r="U55" s="26">
        <f t="shared" si="2"/>
        <v>0</v>
      </c>
      <c r="V55" s="55"/>
    </row>
    <row r="56" spans="1:22" s="75" customFormat="1" ht="12" customHeight="1" outlineLevel="1">
      <c r="A56" s="163" t="s">
        <v>212</v>
      </c>
      <c r="B56" s="163"/>
      <c r="C56" s="163"/>
      <c r="D56" s="47"/>
      <c r="E56" s="112">
        <v>0</v>
      </c>
      <c r="F56" s="112"/>
      <c r="G56" s="112"/>
      <c r="H56" s="112">
        <v>54</v>
      </c>
      <c r="I56" s="112"/>
      <c r="J56" s="112"/>
      <c r="K56" s="48">
        <f t="shared" si="0"/>
        <v>54</v>
      </c>
      <c r="L56" s="113"/>
      <c r="M56" s="113"/>
      <c r="N56" s="113"/>
      <c r="O56" s="47"/>
      <c r="P56" s="49">
        <f>K56*3.03</f>
        <v>163.61999999999998</v>
      </c>
      <c r="Q56" s="47"/>
      <c r="R56" s="113"/>
      <c r="S56" s="113"/>
      <c r="T56" s="113"/>
      <c r="U56" s="50">
        <v>164</v>
      </c>
      <c r="V56" s="83"/>
    </row>
    <row r="57" spans="1:22" s="28" customFormat="1" ht="23.25" customHeight="1" outlineLevel="1">
      <c r="A57" s="131" t="s">
        <v>213</v>
      </c>
      <c r="B57" s="131"/>
      <c r="C57" s="131"/>
      <c r="D57" s="25"/>
      <c r="E57" s="122">
        <v>605</v>
      </c>
      <c r="F57" s="122"/>
      <c r="G57" s="122"/>
      <c r="H57" s="122">
        <v>903</v>
      </c>
      <c r="I57" s="122"/>
      <c r="J57" s="122"/>
      <c r="K57" s="42">
        <f t="shared" si="0"/>
        <v>298</v>
      </c>
      <c r="L57" s="108"/>
      <c r="M57" s="108"/>
      <c r="N57" s="108"/>
      <c r="O57" s="25"/>
      <c r="P57" s="24">
        <v>901</v>
      </c>
      <c r="Q57" s="25">
        <v>901</v>
      </c>
      <c r="R57" s="108"/>
      <c r="S57" s="108"/>
      <c r="T57" s="108"/>
      <c r="U57" s="26">
        <f t="shared" si="2"/>
        <v>0</v>
      </c>
      <c r="V57" s="27"/>
    </row>
    <row r="58" spans="1:22" s="28" customFormat="1" ht="12" customHeight="1" outlineLevel="1">
      <c r="A58" s="131" t="s">
        <v>214</v>
      </c>
      <c r="B58" s="131"/>
      <c r="C58" s="131"/>
      <c r="D58" s="25"/>
      <c r="E58" s="122">
        <v>407</v>
      </c>
      <c r="F58" s="122"/>
      <c r="G58" s="122"/>
      <c r="H58" s="122">
        <v>712</v>
      </c>
      <c r="I58" s="122"/>
      <c r="J58" s="122"/>
      <c r="K58" s="42">
        <f t="shared" si="0"/>
        <v>305</v>
      </c>
      <c r="L58" s="108"/>
      <c r="M58" s="108"/>
      <c r="N58" s="108"/>
      <c r="O58" s="25"/>
      <c r="P58" s="24">
        <f>K58*3</f>
        <v>915</v>
      </c>
      <c r="Q58" s="25">
        <v>917.6</v>
      </c>
      <c r="R58" s="108"/>
      <c r="S58" s="108"/>
      <c r="T58" s="108"/>
      <c r="U58" s="26"/>
      <c r="V58" s="27"/>
    </row>
    <row r="59" spans="1:22" s="28" customFormat="1" ht="23.25" customHeight="1" outlineLevel="1">
      <c r="A59" s="131" t="s">
        <v>215</v>
      </c>
      <c r="B59" s="131"/>
      <c r="C59" s="131"/>
      <c r="D59" s="25"/>
      <c r="E59" s="122">
        <v>0</v>
      </c>
      <c r="F59" s="122"/>
      <c r="G59" s="122"/>
      <c r="H59" s="122">
        <v>44</v>
      </c>
      <c r="I59" s="122"/>
      <c r="J59" s="122"/>
      <c r="K59" s="42">
        <f t="shared" si="0"/>
        <v>44</v>
      </c>
      <c r="L59" s="108"/>
      <c r="M59" s="108"/>
      <c r="N59" s="108"/>
      <c r="O59" s="25"/>
      <c r="P59" s="24">
        <f>K59*3.03</f>
        <v>133.32</v>
      </c>
      <c r="Q59" s="25"/>
      <c r="R59" s="108"/>
      <c r="S59" s="108"/>
      <c r="T59" s="108"/>
      <c r="U59" s="30">
        <f>P59-Q59</f>
        <v>133.32</v>
      </c>
      <c r="V59" s="27"/>
    </row>
    <row r="60" spans="1:22" s="28" customFormat="1" ht="23.25" customHeight="1" outlineLevel="1">
      <c r="A60" s="131" t="s">
        <v>216</v>
      </c>
      <c r="B60" s="131"/>
      <c r="C60" s="131"/>
      <c r="D60" s="25"/>
      <c r="E60" s="122">
        <v>1020</v>
      </c>
      <c r="F60" s="122"/>
      <c r="G60" s="122"/>
      <c r="H60" s="122">
        <v>2018</v>
      </c>
      <c r="I60" s="122"/>
      <c r="J60" s="122"/>
      <c r="K60" s="42">
        <f t="shared" si="0"/>
        <v>998</v>
      </c>
      <c r="L60" s="108"/>
      <c r="M60" s="108"/>
      <c r="N60" s="108"/>
      <c r="O60" s="25"/>
      <c r="P60" s="24">
        <f>K60*3.01</f>
        <v>3003.9799999999996</v>
      </c>
      <c r="Q60" s="25">
        <v>3003</v>
      </c>
      <c r="R60" s="108"/>
      <c r="S60" s="108"/>
      <c r="T60" s="108"/>
      <c r="U60" s="26"/>
      <c r="V60" s="27"/>
    </row>
    <row r="61" spans="1:22" s="28" customFormat="1" ht="23.25" customHeight="1" outlineLevel="1">
      <c r="A61" s="131" t="s">
        <v>217</v>
      </c>
      <c r="B61" s="131"/>
      <c r="C61" s="131"/>
      <c r="D61" s="25"/>
      <c r="E61" s="122">
        <v>149</v>
      </c>
      <c r="F61" s="122"/>
      <c r="G61" s="122"/>
      <c r="H61" s="122">
        <v>248</v>
      </c>
      <c r="I61" s="122"/>
      <c r="J61" s="122"/>
      <c r="K61" s="42">
        <f t="shared" si="0"/>
        <v>99</v>
      </c>
      <c r="L61" s="108"/>
      <c r="M61" s="108"/>
      <c r="N61" s="108"/>
      <c r="O61" s="25"/>
      <c r="P61" s="24">
        <f>K61*3.03</f>
        <v>299.96999999999997</v>
      </c>
      <c r="Q61" s="25">
        <v>300</v>
      </c>
      <c r="R61" s="108"/>
      <c r="S61" s="108"/>
      <c r="T61" s="108"/>
      <c r="U61" s="26"/>
      <c r="V61" s="27"/>
    </row>
    <row r="62" spans="1:22" s="28" customFormat="1" ht="12" customHeight="1" outlineLevel="1">
      <c r="A62" s="131" t="s">
        <v>218</v>
      </c>
      <c r="B62" s="131"/>
      <c r="C62" s="131"/>
      <c r="D62" s="25"/>
      <c r="E62" s="122">
        <v>41</v>
      </c>
      <c r="F62" s="122"/>
      <c r="G62" s="122"/>
      <c r="H62" s="122">
        <v>94</v>
      </c>
      <c r="I62" s="122"/>
      <c r="J62" s="122"/>
      <c r="K62" s="42">
        <f t="shared" si="0"/>
        <v>53</v>
      </c>
      <c r="L62" s="108"/>
      <c r="M62" s="108"/>
      <c r="N62" s="108"/>
      <c r="O62" s="25"/>
      <c r="P62" s="24">
        <f>K62*3.03</f>
        <v>160.59</v>
      </c>
      <c r="Q62" s="25">
        <v>161</v>
      </c>
      <c r="R62" s="108"/>
      <c r="S62" s="108"/>
      <c r="T62" s="108"/>
      <c r="U62" s="26"/>
      <c r="V62" s="27"/>
    </row>
    <row r="63" spans="1:22" s="28" customFormat="1" ht="12" customHeight="1" outlineLevel="1">
      <c r="A63" s="131" t="s">
        <v>219</v>
      </c>
      <c r="B63" s="131"/>
      <c r="C63" s="131"/>
      <c r="D63" s="25"/>
      <c r="E63" s="122">
        <v>316</v>
      </c>
      <c r="F63" s="122"/>
      <c r="G63" s="122"/>
      <c r="H63" s="122">
        <v>715</v>
      </c>
      <c r="I63" s="122"/>
      <c r="J63" s="122"/>
      <c r="K63" s="42">
        <f t="shared" si="0"/>
        <v>399</v>
      </c>
      <c r="L63" s="108"/>
      <c r="M63" s="108"/>
      <c r="N63" s="108"/>
      <c r="O63" s="25"/>
      <c r="P63" s="24">
        <v>1212</v>
      </c>
      <c r="Q63" s="25">
        <v>1212</v>
      </c>
      <c r="R63" s="108"/>
      <c r="S63" s="108"/>
      <c r="T63" s="108"/>
      <c r="U63" s="26"/>
      <c r="V63" s="27"/>
    </row>
    <row r="64" spans="1:22" s="28" customFormat="1" ht="23.25" customHeight="1" outlineLevel="1">
      <c r="A64" s="131" t="s">
        <v>220</v>
      </c>
      <c r="B64" s="131"/>
      <c r="C64" s="131"/>
      <c r="D64" s="25" t="s">
        <v>123</v>
      </c>
      <c r="E64" s="122"/>
      <c r="F64" s="122"/>
      <c r="G64" s="122"/>
      <c r="H64" s="122"/>
      <c r="I64" s="122"/>
      <c r="J64" s="122"/>
      <c r="K64" s="42">
        <f t="shared" si="0"/>
        <v>0</v>
      </c>
      <c r="L64" s="108"/>
      <c r="M64" s="108"/>
      <c r="N64" s="108"/>
      <c r="O64" s="25"/>
      <c r="P64" s="24">
        <f>K64*3</f>
        <v>0</v>
      </c>
      <c r="Q64" s="25"/>
      <c r="R64" s="108"/>
      <c r="S64" s="108"/>
      <c r="T64" s="108"/>
      <c r="U64" s="26">
        <f>P64-Q64</f>
        <v>0</v>
      </c>
      <c r="V64" s="27"/>
    </row>
    <row r="65" spans="1:22" s="74" customFormat="1" ht="12" customHeight="1" outlineLevel="1">
      <c r="A65" s="131" t="s">
        <v>221</v>
      </c>
      <c r="B65" s="131"/>
      <c r="C65" s="131"/>
      <c r="D65" s="25" t="s">
        <v>122</v>
      </c>
      <c r="E65" s="122">
        <v>308</v>
      </c>
      <c r="F65" s="122"/>
      <c r="G65" s="122"/>
      <c r="H65" s="122">
        <v>931</v>
      </c>
      <c r="I65" s="122"/>
      <c r="J65" s="122"/>
      <c r="K65" s="42">
        <f t="shared" si="0"/>
        <v>623</v>
      </c>
      <c r="L65" s="108"/>
      <c r="M65" s="108"/>
      <c r="N65" s="108"/>
      <c r="O65" s="25"/>
      <c r="P65" s="24">
        <f>K65*3.03</f>
        <v>1887.6899999999998</v>
      </c>
      <c r="Q65" s="25"/>
      <c r="R65" s="108"/>
      <c r="S65" s="108"/>
      <c r="T65" s="108"/>
      <c r="U65" s="84">
        <f>P65-Q65</f>
        <v>1887.6899999999998</v>
      </c>
      <c r="V65" s="73"/>
    </row>
    <row r="66" spans="1:22" s="28" customFormat="1" ht="23.25" customHeight="1" outlineLevel="1">
      <c r="A66" s="166" t="s">
        <v>222</v>
      </c>
      <c r="B66" s="166"/>
      <c r="C66" s="166"/>
      <c r="D66" s="69" t="s">
        <v>124</v>
      </c>
      <c r="E66" s="167">
        <v>153</v>
      </c>
      <c r="F66" s="167"/>
      <c r="G66" s="167"/>
      <c r="H66" s="167">
        <v>153</v>
      </c>
      <c r="I66" s="167"/>
      <c r="J66" s="167"/>
      <c r="K66" s="70">
        <f t="shared" si="0"/>
        <v>0</v>
      </c>
      <c r="L66" s="135"/>
      <c r="M66" s="135"/>
      <c r="N66" s="135"/>
      <c r="O66" s="69"/>
      <c r="P66" s="71">
        <f>K66*3</f>
        <v>0</v>
      </c>
      <c r="Q66" s="69"/>
      <c r="R66" s="135"/>
      <c r="S66" s="135"/>
      <c r="T66" s="135"/>
      <c r="U66" s="85">
        <v>0</v>
      </c>
      <c r="V66" s="27"/>
    </row>
    <row r="67" spans="1:22" s="28" customFormat="1" ht="23.25" customHeight="1" outlineLevel="1">
      <c r="A67" s="131" t="s">
        <v>223</v>
      </c>
      <c r="B67" s="131"/>
      <c r="C67" s="131"/>
      <c r="D67" s="25" t="s">
        <v>42</v>
      </c>
      <c r="E67" s="122">
        <v>0</v>
      </c>
      <c r="F67" s="122"/>
      <c r="G67" s="122"/>
      <c r="H67" s="122">
        <v>152</v>
      </c>
      <c r="I67" s="122"/>
      <c r="J67" s="122"/>
      <c r="K67" s="42">
        <f t="shared" si="0"/>
        <v>152</v>
      </c>
      <c r="L67" s="108"/>
      <c r="M67" s="108"/>
      <c r="N67" s="108"/>
      <c r="O67" s="25"/>
      <c r="P67" s="24">
        <v>449.39</v>
      </c>
      <c r="Q67" s="25">
        <v>450</v>
      </c>
      <c r="R67" s="108"/>
      <c r="S67" s="108"/>
      <c r="T67" s="108"/>
      <c r="U67" s="84"/>
      <c r="V67" s="27"/>
    </row>
    <row r="68" spans="1:22" s="28" customFormat="1" ht="23.25" customHeight="1" outlineLevel="1">
      <c r="A68" s="131" t="s">
        <v>224</v>
      </c>
      <c r="B68" s="131"/>
      <c r="C68" s="131"/>
      <c r="D68" s="25"/>
      <c r="E68" s="122">
        <v>1052</v>
      </c>
      <c r="F68" s="122"/>
      <c r="G68" s="122"/>
      <c r="H68" s="122">
        <v>1344</v>
      </c>
      <c r="I68" s="122"/>
      <c r="J68" s="122"/>
      <c r="K68" s="42">
        <f t="shared" si="0"/>
        <v>292</v>
      </c>
      <c r="L68" s="108"/>
      <c r="M68" s="108"/>
      <c r="N68" s="108"/>
      <c r="O68" s="25"/>
      <c r="P68" s="24">
        <f>K68*3.03</f>
        <v>884.76</v>
      </c>
      <c r="Q68" s="25"/>
      <c r="R68" s="108"/>
      <c r="S68" s="108"/>
      <c r="T68" s="108"/>
      <c r="U68" s="84">
        <v>885</v>
      </c>
      <c r="V68" s="27"/>
    </row>
    <row r="69" spans="1:22" s="28" customFormat="1" ht="12" customHeight="1" outlineLevel="1">
      <c r="A69" s="131" t="s">
        <v>225</v>
      </c>
      <c r="B69" s="131"/>
      <c r="C69" s="131"/>
      <c r="D69" s="25"/>
      <c r="E69" s="122">
        <v>35</v>
      </c>
      <c r="F69" s="122"/>
      <c r="G69" s="122"/>
      <c r="H69" s="122">
        <v>65</v>
      </c>
      <c r="I69" s="122"/>
      <c r="J69" s="122"/>
      <c r="K69" s="42">
        <f aca="true" t="shared" si="3" ref="K69:K129">H69-E69</f>
        <v>30</v>
      </c>
      <c r="L69" s="108"/>
      <c r="M69" s="108"/>
      <c r="N69" s="108"/>
      <c r="O69" s="25"/>
      <c r="P69" s="24">
        <v>94</v>
      </c>
      <c r="Q69" s="25">
        <v>94.36</v>
      </c>
      <c r="R69" s="108"/>
      <c r="S69" s="108"/>
      <c r="T69" s="108"/>
      <c r="U69" s="84"/>
      <c r="V69" s="27"/>
    </row>
    <row r="70" spans="1:22" s="28" customFormat="1" ht="12" customHeight="1" outlineLevel="1">
      <c r="A70" s="131" t="s">
        <v>226</v>
      </c>
      <c r="B70" s="131"/>
      <c r="C70" s="131"/>
      <c r="D70" s="25" t="s">
        <v>62</v>
      </c>
      <c r="E70" s="122">
        <v>74</v>
      </c>
      <c r="F70" s="122"/>
      <c r="G70" s="122"/>
      <c r="H70" s="122">
        <v>130</v>
      </c>
      <c r="I70" s="122"/>
      <c r="J70" s="122"/>
      <c r="K70" s="42">
        <f t="shared" si="3"/>
        <v>56</v>
      </c>
      <c r="L70" s="108"/>
      <c r="M70" s="108"/>
      <c r="N70" s="108"/>
      <c r="O70" s="25"/>
      <c r="P70" s="24">
        <f>K70*3.03</f>
        <v>169.67999999999998</v>
      </c>
      <c r="Q70" s="25">
        <v>300</v>
      </c>
      <c r="R70" s="108"/>
      <c r="S70" s="108"/>
      <c r="T70" s="108"/>
      <c r="U70" s="84"/>
      <c r="V70" s="27"/>
    </row>
    <row r="71" spans="1:22" s="28" customFormat="1" ht="12" customHeight="1" outlineLevel="1">
      <c r="A71" s="131" t="s">
        <v>227</v>
      </c>
      <c r="B71" s="131"/>
      <c r="C71" s="131"/>
      <c r="D71" s="25"/>
      <c r="E71" s="122">
        <v>300</v>
      </c>
      <c r="F71" s="122"/>
      <c r="G71" s="122"/>
      <c r="H71" s="122">
        <v>520</v>
      </c>
      <c r="I71" s="122"/>
      <c r="J71" s="122"/>
      <c r="K71" s="42">
        <f t="shared" si="3"/>
        <v>220</v>
      </c>
      <c r="L71" s="108"/>
      <c r="M71" s="108"/>
      <c r="N71" s="108"/>
      <c r="O71" s="25"/>
      <c r="P71" s="24">
        <f>K71*3.03</f>
        <v>666.5999999999999</v>
      </c>
      <c r="Q71" s="25">
        <v>666.6</v>
      </c>
      <c r="R71" s="108"/>
      <c r="S71" s="108"/>
      <c r="T71" s="108"/>
      <c r="U71" s="84"/>
      <c r="V71" s="27"/>
    </row>
    <row r="72" spans="1:22" s="28" customFormat="1" ht="12" customHeight="1" outlineLevel="1">
      <c r="A72" s="131" t="s">
        <v>228</v>
      </c>
      <c r="B72" s="131"/>
      <c r="C72" s="131"/>
      <c r="D72" s="25" t="s">
        <v>126</v>
      </c>
      <c r="E72" s="122">
        <v>1495</v>
      </c>
      <c r="F72" s="122"/>
      <c r="G72" s="122"/>
      <c r="H72" s="122">
        <v>2351</v>
      </c>
      <c r="I72" s="122"/>
      <c r="J72" s="122"/>
      <c r="K72" s="42">
        <f t="shared" si="3"/>
        <v>856</v>
      </c>
      <c r="L72" s="108"/>
      <c r="M72" s="108"/>
      <c r="N72" s="108"/>
      <c r="O72" s="25"/>
      <c r="P72" s="24">
        <v>2929</v>
      </c>
      <c r="Q72" s="25">
        <v>2284</v>
      </c>
      <c r="R72" s="108"/>
      <c r="S72" s="108"/>
      <c r="T72" s="108"/>
      <c r="U72" s="84">
        <f>P72-Q72</f>
        <v>645</v>
      </c>
      <c r="V72" s="27" t="s">
        <v>90</v>
      </c>
    </row>
    <row r="73" spans="1:22" s="28" customFormat="1" ht="23.25" customHeight="1" outlineLevel="1">
      <c r="A73" s="131" t="s">
        <v>229</v>
      </c>
      <c r="B73" s="131"/>
      <c r="C73" s="131"/>
      <c r="D73" s="25"/>
      <c r="E73" s="122">
        <v>516</v>
      </c>
      <c r="F73" s="122"/>
      <c r="G73" s="122"/>
      <c r="H73" s="122">
        <v>764</v>
      </c>
      <c r="I73" s="122"/>
      <c r="J73" s="122"/>
      <c r="K73" s="42">
        <f t="shared" si="3"/>
        <v>248</v>
      </c>
      <c r="L73" s="108"/>
      <c r="M73" s="108"/>
      <c r="N73" s="108"/>
      <c r="O73" s="25"/>
      <c r="P73" s="24">
        <v>747.11</v>
      </c>
      <c r="Q73" s="25">
        <v>747.11</v>
      </c>
      <c r="R73" s="108"/>
      <c r="S73" s="108"/>
      <c r="T73" s="108"/>
      <c r="U73" s="84"/>
      <c r="V73" s="27"/>
    </row>
    <row r="74" spans="1:22" s="28" customFormat="1" ht="23.25" customHeight="1" outlineLevel="1">
      <c r="A74" s="131" t="s">
        <v>230</v>
      </c>
      <c r="B74" s="131"/>
      <c r="C74" s="131"/>
      <c r="D74" s="25"/>
      <c r="E74" s="122">
        <v>356</v>
      </c>
      <c r="F74" s="122"/>
      <c r="G74" s="122"/>
      <c r="H74" s="122">
        <v>694</v>
      </c>
      <c r="I74" s="122"/>
      <c r="J74" s="122"/>
      <c r="K74" s="42">
        <f t="shared" si="3"/>
        <v>338</v>
      </c>
      <c r="L74" s="108"/>
      <c r="M74" s="108"/>
      <c r="N74" s="108"/>
      <c r="O74" s="25"/>
      <c r="P74" s="24">
        <v>1000</v>
      </c>
      <c r="Q74" s="25">
        <v>1000</v>
      </c>
      <c r="R74" s="108"/>
      <c r="S74" s="108"/>
      <c r="T74" s="108"/>
      <c r="U74" s="84"/>
      <c r="V74" s="27"/>
    </row>
    <row r="75" spans="1:22" s="28" customFormat="1" ht="23.25" customHeight="1" outlineLevel="1">
      <c r="A75" s="131" t="s">
        <v>231</v>
      </c>
      <c r="B75" s="131"/>
      <c r="C75" s="131"/>
      <c r="D75" s="25" t="s">
        <v>125</v>
      </c>
      <c r="E75" s="122">
        <v>235</v>
      </c>
      <c r="F75" s="122"/>
      <c r="G75" s="122"/>
      <c r="H75" s="122">
        <v>503</v>
      </c>
      <c r="I75" s="122"/>
      <c r="J75" s="122"/>
      <c r="K75" s="42">
        <f t="shared" si="3"/>
        <v>268</v>
      </c>
      <c r="L75" s="108"/>
      <c r="M75" s="108"/>
      <c r="N75" s="108"/>
      <c r="O75" s="25"/>
      <c r="P75" s="24">
        <f>K75*3.03</f>
        <v>812.04</v>
      </c>
      <c r="Q75" s="25"/>
      <c r="R75" s="108"/>
      <c r="S75" s="108"/>
      <c r="T75" s="108"/>
      <c r="U75" s="84">
        <f>P75-Q75</f>
        <v>812.04</v>
      </c>
      <c r="V75" s="27" t="s">
        <v>136</v>
      </c>
    </row>
    <row r="76" spans="1:22" s="28" customFormat="1" ht="12" customHeight="1" outlineLevel="1">
      <c r="A76" s="131" t="s">
        <v>232</v>
      </c>
      <c r="B76" s="131"/>
      <c r="C76" s="131"/>
      <c r="D76" s="25"/>
      <c r="E76" s="122">
        <v>12</v>
      </c>
      <c r="F76" s="122"/>
      <c r="G76" s="122"/>
      <c r="H76" s="122">
        <v>30</v>
      </c>
      <c r="I76" s="122"/>
      <c r="J76" s="122"/>
      <c r="K76" s="42">
        <f t="shared" si="3"/>
        <v>18</v>
      </c>
      <c r="L76" s="108"/>
      <c r="M76" s="108"/>
      <c r="N76" s="108"/>
      <c r="O76" s="25"/>
      <c r="P76" s="24">
        <f>K76*3</f>
        <v>54</v>
      </c>
      <c r="Q76" s="25">
        <v>55</v>
      </c>
      <c r="R76" s="108"/>
      <c r="S76" s="108"/>
      <c r="T76" s="108"/>
      <c r="U76" s="84"/>
      <c r="V76" s="27"/>
    </row>
    <row r="77" spans="1:22" s="56" customFormat="1" ht="23.25" customHeight="1" outlineLevel="1">
      <c r="A77" s="131" t="s">
        <v>233</v>
      </c>
      <c r="B77" s="131"/>
      <c r="C77" s="131"/>
      <c r="D77" s="25"/>
      <c r="E77" s="122">
        <v>228</v>
      </c>
      <c r="F77" s="122"/>
      <c r="G77" s="122"/>
      <c r="H77" s="122">
        <v>378</v>
      </c>
      <c r="I77" s="122"/>
      <c r="J77" s="122"/>
      <c r="K77" s="42">
        <f t="shared" si="3"/>
        <v>150</v>
      </c>
      <c r="L77" s="108"/>
      <c r="M77" s="108"/>
      <c r="N77" s="108"/>
      <c r="O77" s="25"/>
      <c r="P77" s="24">
        <f>K77*3.03</f>
        <v>454.49999999999994</v>
      </c>
      <c r="Q77" s="25">
        <v>454.5</v>
      </c>
      <c r="R77" s="108"/>
      <c r="S77" s="108"/>
      <c r="T77" s="108"/>
      <c r="U77" s="84"/>
      <c r="V77" s="55"/>
    </row>
    <row r="78" spans="1:22" s="28" customFormat="1" ht="23.25" customHeight="1" outlineLevel="1">
      <c r="A78" s="163" t="s">
        <v>234</v>
      </c>
      <c r="B78" s="163"/>
      <c r="C78" s="163"/>
      <c r="D78" s="51"/>
      <c r="E78" s="171"/>
      <c r="F78" s="171"/>
      <c r="G78" s="171"/>
      <c r="H78" s="112">
        <v>876</v>
      </c>
      <c r="I78" s="112"/>
      <c r="J78" s="112"/>
      <c r="K78" s="48">
        <f t="shared" si="3"/>
        <v>876</v>
      </c>
      <c r="L78" s="113"/>
      <c r="M78" s="113"/>
      <c r="N78" s="113"/>
      <c r="O78" s="47"/>
      <c r="P78" s="49">
        <f>K78*3.03</f>
        <v>2654.2799999999997</v>
      </c>
      <c r="Q78" s="47"/>
      <c r="R78" s="113"/>
      <c r="S78" s="113"/>
      <c r="T78" s="113"/>
      <c r="U78" s="84">
        <f>P78-Q78</f>
        <v>2654.2799999999997</v>
      </c>
      <c r="V78" s="27"/>
    </row>
    <row r="79" spans="1:22" s="28" customFormat="1" ht="23.25" customHeight="1" outlineLevel="1">
      <c r="A79" s="131" t="s">
        <v>235</v>
      </c>
      <c r="B79" s="131"/>
      <c r="C79" s="131"/>
      <c r="D79" s="25"/>
      <c r="E79" s="122">
        <v>0</v>
      </c>
      <c r="F79" s="122"/>
      <c r="G79" s="122"/>
      <c r="H79" s="122">
        <v>20</v>
      </c>
      <c r="I79" s="122"/>
      <c r="J79" s="122"/>
      <c r="K79" s="42">
        <f t="shared" si="3"/>
        <v>20</v>
      </c>
      <c r="L79" s="108"/>
      <c r="M79" s="108"/>
      <c r="N79" s="108"/>
      <c r="O79" s="25"/>
      <c r="P79" s="24">
        <f>K79*3.03</f>
        <v>60.599999999999994</v>
      </c>
      <c r="Q79" s="25"/>
      <c r="R79" s="108"/>
      <c r="S79" s="108"/>
      <c r="T79" s="108"/>
      <c r="U79" s="26">
        <f>P79-Q79</f>
        <v>60.599999999999994</v>
      </c>
      <c r="V79" s="27"/>
    </row>
    <row r="80" spans="1:22" s="28" customFormat="1" ht="12" customHeight="1" outlineLevel="1">
      <c r="A80" s="131" t="s">
        <v>236</v>
      </c>
      <c r="B80" s="131"/>
      <c r="C80" s="131"/>
      <c r="D80" s="25"/>
      <c r="E80" s="122">
        <v>454</v>
      </c>
      <c r="F80" s="122"/>
      <c r="G80" s="122"/>
      <c r="H80" s="122">
        <v>927</v>
      </c>
      <c r="I80" s="122"/>
      <c r="J80" s="122"/>
      <c r="K80" s="42">
        <f t="shared" si="3"/>
        <v>473</v>
      </c>
      <c r="L80" s="108"/>
      <c r="M80" s="108"/>
      <c r="N80" s="108"/>
      <c r="O80" s="25"/>
      <c r="P80" s="24">
        <v>1400</v>
      </c>
      <c r="Q80" s="25">
        <v>1400</v>
      </c>
      <c r="R80" s="108"/>
      <c r="S80" s="108"/>
      <c r="T80" s="108"/>
      <c r="U80" s="26"/>
      <c r="V80" s="27"/>
    </row>
    <row r="81" spans="1:22" s="28" customFormat="1" ht="15" customHeight="1" outlineLevel="1">
      <c r="A81" s="131" t="s">
        <v>237</v>
      </c>
      <c r="B81" s="131"/>
      <c r="C81" s="131"/>
      <c r="D81" s="25"/>
      <c r="E81" s="122">
        <v>203</v>
      </c>
      <c r="F81" s="122"/>
      <c r="G81" s="122"/>
      <c r="H81" s="122">
        <v>727</v>
      </c>
      <c r="I81" s="122"/>
      <c r="J81" s="122"/>
      <c r="K81" s="42">
        <f t="shared" si="3"/>
        <v>524</v>
      </c>
      <c r="L81" s="108"/>
      <c r="M81" s="108"/>
      <c r="N81" s="108"/>
      <c r="O81" s="25"/>
      <c r="P81" s="24">
        <f>K81*3.03</f>
        <v>1587.7199999999998</v>
      </c>
      <c r="Q81" s="25">
        <v>1588</v>
      </c>
      <c r="R81" s="108"/>
      <c r="S81" s="108"/>
      <c r="T81" s="108"/>
      <c r="U81" s="26">
        <f>P81-Q81</f>
        <v>-0.2800000000002001</v>
      </c>
      <c r="V81" s="27"/>
    </row>
    <row r="82" spans="1:22" s="28" customFormat="1" ht="15" customHeight="1" outlineLevel="1">
      <c r="A82" s="104" t="s">
        <v>191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44"/>
      <c r="M82" s="44"/>
      <c r="N82" s="44"/>
      <c r="O82" s="32"/>
      <c r="P82" s="35"/>
      <c r="Q82" s="32"/>
      <c r="R82" s="44"/>
      <c r="S82" s="44"/>
      <c r="T82" s="44"/>
      <c r="U82" s="36">
        <f>SUM(U38:U81)</f>
        <v>11736.259999999998</v>
      </c>
      <c r="V82" s="27"/>
    </row>
    <row r="83" spans="1:22" s="28" customFormat="1" ht="25.5" customHeight="1" outlineLevel="1">
      <c r="A83" s="105" t="s">
        <v>34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7"/>
      <c r="V83" s="27"/>
    </row>
    <row r="84" spans="1:22" s="28" customFormat="1" ht="12" customHeight="1" outlineLevel="1">
      <c r="A84" s="131" t="s">
        <v>238</v>
      </c>
      <c r="B84" s="131"/>
      <c r="C84" s="131"/>
      <c r="D84" s="25"/>
      <c r="E84" s="122">
        <v>137</v>
      </c>
      <c r="F84" s="122"/>
      <c r="G84" s="122"/>
      <c r="H84" s="122">
        <v>175</v>
      </c>
      <c r="I84" s="122"/>
      <c r="J84" s="122"/>
      <c r="K84" s="42">
        <f t="shared" si="3"/>
        <v>38</v>
      </c>
      <c r="L84" s="108"/>
      <c r="M84" s="108"/>
      <c r="N84" s="108"/>
      <c r="O84" s="25"/>
      <c r="P84" s="24">
        <f>K84*3.03</f>
        <v>115.13999999999999</v>
      </c>
      <c r="Q84" s="25"/>
      <c r="R84" s="108"/>
      <c r="S84" s="108"/>
      <c r="T84" s="108"/>
      <c r="U84" s="26">
        <f>P84-Q84</f>
        <v>115.13999999999999</v>
      </c>
      <c r="V84" s="27"/>
    </row>
    <row r="85" spans="1:22" s="28" customFormat="1" ht="23.25" customHeight="1" outlineLevel="1">
      <c r="A85" s="131" t="s">
        <v>239</v>
      </c>
      <c r="B85" s="131"/>
      <c r="C85" s="131"/>
      <c r="D85" s="25"/>
      <c r="E85" s="122">
        <v>315</v>
      </c>
      <c r="F85" s="122"/>
      <c r="G85" s="122"/>
      <c r="H85" s="122">
        <v>572</v>
      </c>
      <c r="I85" s="122"/>
      <c r="J85" s="122"/>
      <c r="K85" s="42">
        <f t="shared" si="3"/>
        <v>257</v>
      </c>
      <c r="L85" s="108"/>
      <c r="M85" s="108"/>
      <c r="N85" s="108"/>
      <c r="O85" s="25"/>
      <c r="P85" s="24">
        <f>K85*3</f>
        <v>771</v>
      </c>
      <c r="Q85" s="25">
        <v>771.38</v>
      </c>
      <c r="R85" s="108"/>
      <c r="S85" s="108"/>
      <c r="T85" s="108"/>
      <c r="U85" s="30">
        <v>0</v>
      </c>
      <c r="V85" s="27"/>
    </row>
    <row r="86" spans="1:22" s="28" customFormat="1" ht="12" customHeight="1" outlineLevel="1">
      <c r="A86" s="131" t="s">
        <v>240</v>
      </c>
      <c r="B86" s="131"/>
      <c r="C86" s="131"/>
      <c r="D86" s="25"/>
      <c r="E86" s="122">
        <v>103</v>
      </c>
      <c r="F86" s="122"/>
      <c r="G86" s="122"/>
      <c r="H86" s="122">
        <v>103</v>
      </c>
      <c r="I86" s="122"/>
      <c r="J86" s="122"/>
      <c r="K86" s="42">
        <f t="shared" si="3"/>
        <v>0</v>
      </c>
      <c r="L86" s="108"/>
      <c r="M86" s="108"/>
      <c r="N86" s="108"/>
      <c r="O86" s="25"/>
      <c r="P86" s="24">
        <f>K86*3</f>
        <v>0</v>
      </c>
      <c r="Q86" s="25"/>
      <c r="R86" s="108"/>
      <c r="S86" s="108"/>
      <c r="T86" s="108"/>
      <c r="U86" s="30">
        <v>0</v>
      </c>
      <c r="V86" s="27"/>
    </row>
    <row r="87" spans="1:22" s="28" customFormat="1" ht="23.25" customHeight="1" outlineLevel="1">
      <c r="A87" s="131" t="s">
        <v>241</v>
      </c>
      <c r="B87" s="131"/>
      <c r="C87" s="131"/>
      <c r="D87" s="25">
        <v>58015711</v>
      </c>
      <c r="E87" s="122">
        <v>120</v>
      </c>
      <c r="F87" s="122"/>
      <c r="G87" s="122"/>
      <c r="H87" s="122">
        <v>390</v>
      </c>
      <c r="I87" s="122"/>
      <c r="J87" s="122"/>
      <c r="K87" s="42">
        <f t="shared" si="3"/>
        <v>270</v>
      </c>
      <c r="L87" s="108"/>
      <c r="M87" s="108"/>
      <c r="N87" s="108"/>
      <c r="O87" s="25"/>
      <c r="P87" s="24">
        <f>K87*2.96</f>
        <v>799.2</v>
      </c>
      <c r="Q87" s="25">
        <v>800</v>
      </c>
      <c r="R87" s="108"/>
      <c r="S87" s="108"/>
      <c r="T87" s="108"/>
      <c r="U87" s="26">
        <v>0</v>
      </c>
      <c r="V87" s="27"/>
    </row>
    <row r="88" spans="1:22" s="28" customFormat="1" ht="12" customHeight="1" outlineLevel="1">
      <c r="A88" s="131" t="s">
        <v>242</v>
      </c>
      <c r="B88" s="131"/>
      <c r="C88" s="131"/>
      <c r="D88" s="25"/>
      <c r="E88" s="122">
        <v>178</v>
      </c>
      <c r="F88" s="122"/>
      <c r="G88" s="122"/>
      <c r="H88" s="122">
        <v>545</v>
      </c>
      <c r="I88" s="122"/>
      <c r="J88" s="122"/>
      <c r="K88" s="42">
        <f t="shared" si="3"/>
        <v>367</v>
      </c>
      <c r="L88" s="108"/>
      <c r="M88" s="108"/>
      <c r="N88" s="108"/>
      <c r="O88" s="25"/>
      <c r="P88" s="24">
        <f>K88*3</f>
        <v>1101</v>
      </c>
      <c r="Q88" s="25">
        <v>1100</v>
      </c>
      <c r="R88" s="108"/>
      <c r="S88" s="108"/>
      <c r="T88" s="108"/>
      <c r="U88" s="26">
        <v>0</v>
      </c>
      <c r="V88" s="27"/>
    </row>
    <row r="89" spans="1:22" s="28" customFormat="1" ht="23.25" customHeight="1" outlineLevel="1">
      <c r="A89" s="131" t="s">
        <v>243</v>
      </c>
      <c r="B89" s="131"/>
      <c r="C89" s="131"/>
      <c r="D89" s="25"/>
      <c r="E89" s="122">
        <v>490</v>
      </c>
      <c r="F89" s="122"/>
      <c r="G89" s="122"/>
      <c r="H89" s="122">
        <v>994</v>
      </c>
      <c r="I89" s="122"/>
      <c r="J89" s="122"/>
      <c r="K89" s="42">
        <f t="shared" si="3"/>
        <v>504</v>
      </c>
      <c r="L89" s="108"/>
      <c r="M89" s="108"/>
      <c r="N89" s="108"/>
      <c r="O89" s="25"/>
      <c r="P89" s="24">
        <f>K89*3</f>
        <v>1512</v>
      </c>
      <c r="Q89" s="25">
        <v>1522</v>
      </c>
      <c r="R89" s="108"/>
      <c r="S89" s="108"/>
      <c r="T89" s="108"/>
      <c r="U89" s="26">
        <v>0</v>
      </c>
      <c r="V89" s="27"/>
    </row>
    <row r="90" spans="1:22" s="28" customFormat="1" ht="12" customHeight="1" outlineLevel="1">
      <c r="A90" s="131" t="s">
        <v>244</v>
      </c>
      <c r="B90" s="131"/>
      <c r="C90" s="131"/>
      <c r="D90" s="25"/>
      <c r="E90" s="122">
        <v>1432</v>
      </c>
      <c r="F90" s="122"/>
      <c r="G90" s="122"/>
      <c r="H90" s="122">
        <v>2232</v>
      </c>
      <c r="I90" s="122"/>
      <c r="J90" s="122"/>
      <c r="K90" s="42">
        <f t="shared" si="3"/>
        <v>800</v>
      </c>
      <c r="L90" s="108"/>
      <c r="M90" s="108"/>
      <c r="N90" s="108"/>
      <c r="O90" s="25"/>
      <c r="P90" s="24">
        <f>K90*3.03</f>
        <v>2424</v>
      </c>
      <c r="Q90" s="25">
        <v>2424</v>
      </c>
      <c r="R90" s="108"/>
      <c r="S90" s="108"/>
      <c r="T90" s="108"/>
      <c r="U90" s="26">
        <v>0</v>
      </c>
      <c r="V90" s="27"/>
    </row>
    <row r="91" spans="1:22" s="28" customFormat="1" ht="23.25" customHeight="1" outlineLevel="1">
      <c r="A91" s="131" t="s">
        <v>245</v>
      </c>
      <c r="B91" s="131"/>
      <c r="C91" s="131"/>
      <c r="D91" s="57" t="s">
        <v>79</v>
      </c>
      <c r="E91" s="122">
        <v>772</v>
      </c>
      <c r="F91" s="122"/>
      <c r="G91" s="122"/>
      <c r="H91" s="122">
        <v>1270</v>
      </c>
      <c r="I91" s="122"/>
      <c r="J91" s="122"/>
      <c r="K91" s="42">
        <f t="shared" si="3"/>
        <v>498</v>
      </c>
      <c r="L91" s="108"/>
      <c r="M91" s="108"/>
      <c r="N91" s="108"/>
      <c r="O91" s="25"/>
      <c r="P91" s="24">
        <f>K91*3</f>
        <v>1494</v>
      </c>
      <c r="Q91" s="25">
        <v>1496</v>
      </c>
      <c r="R91" s="108"/>
      <c r="S91" s="108"/>
      <c r="T91" s="108"/>
      <c r="U91" s="26">
        <v>0</v>
      </c>
      <c r="V91" s="27"/>
    </row>
    <row r="92" spans="1:22" s="28" customFormat="1" ht="12" customHeight="1" outlineLevel="1">
      <c r="A92" s="131" t="s">
        <v>246</v>
      </c>
      <c r="B92" s="131"/>
      <c r="C92" s="131"/>
      <c r="D92" s="25"/>
      <c r="E92" s="122">
        <v>29</v>
      </c>
      <c r="F92" s="122"/>
      <c r="G92" s="122"/>
      <c r="H92" s="122">
        <v>52</v>
      </c>
      <c r="I92" s="122"/>
      <c r="J92" s="122"/>
      <c r="K92" s="42">
        <f t="shared" si="3"/>
        <v>23</v>
      </c>
      <c r="L92" s="108"/>
      <c r="M92" s="108"/>
      <c r="N92" s="108"/>
      <c r="O92" s="25"/>
      <c r="P92" s="24">
        <f>K92*2.86</f>
        <v>65.78</v>
      </c>
      <c r="Q92" s="25">
        <v>66</v>
      </c>
      <c r="R92" s="108"/>
      <c r="S92" s="108"/>
      <c r="T92" s="108"/>
      <c r="U92" s="26">
        <v>0</v>
      </c>
      <c r="V92" s="27"/>
    </row>
    <row r="93" spans="1:22" s="28" customFormat="1" ht="23.25" customHeight="1" outlineLevel="1">
      <c r="A93" s="131" t="s">
        <v>247</v>
      </c>
      <c r="B93" s="131"/>
      <c r="C93" s="131"/>
      <c r="D93" s="57" t="s">
        <v>83</v>
      </c>
      <c r="E93" s="122">
        <v>1325</v>
      </c>
      <c r="F93" s="122"/>
      <c r="G93" s="122"/>
      <c r="H93" s="122">
        <v>2484</v>
      </c>
      <c r="I93" s="122"/>
      <c r="J93" s="122"/>
      <c r="K93" s="42">
        <f t="shared" si="3"/>
        <v>1159</v>
      </c>
      <c r="L93" s="108"/>
      <c r="M93" s="108"/>
      <c r="N93" s="108"/>
      <c r="O93" s="25"/>
      <c r="P93" s="24">
        <v>3488</v>
      </c>
      <c r="Q93" s="25">
        <v>3000</v>
      </c>
      <c r="R93" s="108"/>
      <c r="S93" s="108"/>
      <c r="T93" s="108"/>
      <c r="U93" s="26">
        <f>P93-Q93</f>
        <v>488</v>
      </c>
      <c r="V93" s="27" t="s">
        <v>58</v>
      </c>
    </row>
    <row r="94" spans="1:22" s="28" customFormat="1" ht="12" customHeight="1" outlineLevel="1">
      <c r="A94" s="131" t="s">
        <v>248</v>
      </c>
      <c r="B94" s="131"/>
      <c r="C94" s="131"/>
      <c r="D94" s="25"/>
      <c r="E94" s="122">
        <v>1085</v>
      </c>
      <c r="F94" s="122"/>
      <c r="G94" s="122"/>
      <c r="H94" s="122">
        <v>2236</v>
      </c>
      <c r="I94" s="122"/>
      <c r="J94" s="122"/>
      <c r="K94" s="42">
        <f t="shared" si="3"/>
        <v>1151</v>
      </c>
      <c r="L94" s="108"/>
      <c r="M94" s="108"/>
      <c r="N94" s="108"/>
      <c r="O94" s="25"/>
      <c r="P94" s="24">
        <f>K94*3</f>
        <v>3453</v>
      </c>
      <c r="Q94" s="25">
        <v>3460.6</v>
      </c>
      <c r="R94" s="108"/>
      <c r="S94" s="108"/>
      <c r="T94" s="108"/>
      <c r="U94" s="26">
        <v>0</v>
      </c>
      <c r="V94" s="27"/>
    </row>
    <row r="95" spans="1:22" s="28" customFormat="1" ht="23.25" customHeight="1" outlineLevel="1">
      <c r="A95" s="131" t="s">
        <v>249</v>
      </c>
      <c r="B95" s="131"/>
      <c r="C95" s="131"/>
      <c r="D95" s="25"/>
      <c r="E95" s="122">
        <v>670</v>
      </c>
      <c r="F95" s="122"/>
      <c r="G95" s="122"/>
      <c r="H95" s="122">
        <v>1482</v>
      </c>
      <c r="I95" s="122"/>
      <c r="J95" s="122"/>
      <c r="K95" s="42">
        <f t="shared" si="3"/>
        <v>812</v>
      </c>
      <c r="L95" s="108"/>
      <c r="M95" s="108"/>
      <c r="N95" s="108"/>
      <c r="O95" s="25"/>
      <c r="P95" s="24">
        <f>K95*3.03</f>
        <v>2460.3599999999997</v>
      </c>
      <c r="Q95" s="25"/>
      <c r="R95" s="108"/>
      <c r="S95" s="108"/>
      <c r="T95" s="108"/>
      <c r="U95" s="26">
        <f>P95-Q95</f>
        <v>2460.3599999999997</v>
      </c>
      <c r="V95" s="27" t="s">
        <v>116</v>
      </c>
    </row>
    <row r="96" spans="1:22" s="28" customFormat="1" ht="23.25" customHeight="1" outlineLevel="1">
      <c r="A96" s="131" t="s">
        <v>250</v>
      </c>
      <c r="B96" s="131"/>
      <c r="C96" s="131"/>
      <c r="D96" s="25"/>
      <c r="E96" s="122">
        <v>587</v>
      </c>
      <c r="F96" s="122"/>
      <c r="G96" s="122"/>
      <c r="H96" s="122">
        <v>1097</v>
      </c>
      <c r="I96" s="122"/>
      <c r="J96" s="122"/>
      <c r="K96" s="42">
        <f t="shared" si="3"/>
        <v>510</v>
      </c>
      <c r="L96" s="108"/>
      <c r="M96" s="108"/>
      <c r="N96" s="108"/>
      <c r="O96" s="25"/>
      <c r="P96" s="24">
        <f>K96*3.02</f>
        <v>1540.2</v>
      </c>
      <c r="Q96" s="25">
        <v>1538.33</v>
      </c>
      <c r="R96" s="108"/>
      <c r="S96" s="108"/>
      <c r="T96" s="108"/>
      <c r="U96" s="26">
        <v>0</v>
      </c>
      <c r="V96" s="27"/>
    </row>
    <row r="97" spans="1:22" s="28" customFormat="1" ht="23.25" customHeight="1" outlineLevel="1">
      <c r="A97" s="131" t="s">
        <v>251</v>
      </c>
      <c r="B97" s="131"/>
      <c r="C97" s="131"/>
      <c r="D97" s="25"/>
      <c r="E97" s="122">
        <v>175</v>
      </c>
      <c r="F97" s="122"/>
      <c r="G97" s="122"/>
      <c r="H97" s="122">
        <v>584</v>
      </c>
      <c r="I97" s="122"/>
      <c r="J97" s="122"/>
      <c r="K97" s="42">
        <f t="shared" si="3"/>
        <v>409</v>
      </c>
      <c r="L97" s="108"/>
      <c r="M97" s="108"/>
      <c r="N97" s="108"/>
      <c r="O97" s="25"/>
      <c r="P97" s="24">
        <f>K97*3.03</f>
        <v>1239.27</v>
      </c>
      <c r="Q97" s="25">
        <v>429.6</v>
      </c>
      <c r="R97" s="108"/>
      <c r="S97" s="108"/>
      <c r="T97" s="108"/>
      <c r="U97" s="26">
        <f>P97-Q97</f>
        <v>809.67</v>
      </c>
      <c r="V97" s="27"/>
    </row>
    <row r="98" spans="1:22" s="28" customFormat="1" ht="23.25" customHeight="1" outlineLevel="1">
      <c r="A98" s="131" t="s">
        <v>252</v>
      </c>
      <c r="B98" s="131"/>
      <c r="C98" s="131"/>
      <c r="D98" s="25" t="s">
        <v>139</v>
      </c>
      <c r="E98" s="122">
        <v>40</v>
      </c>
      <c r="F98" s="122"/>
      <c r="G98" s="122"/>
      <c r="H98" s="122">
        <v>116</v>
      </c>
      <c r="I98" s="122"/>
      <c r="J98" s="122"/>
      <c r="K98" s="42">
        <f t="shared" si="3"/>
        <v>76</v>
      </c>
      <c r="L98" s="108"/>
      <c r="M98" s="108"/>
      <c r="N98" s="108"/>
      <c r="O98" s="25"/>
      <c r="P98" s="24">
        <f>K98*3.01</f>
        <v>228.76</v>
      </c>
      <c r="Q98" s="25">
        <v>120</v>
      </c>
      <c r="R98" s="108"/>
      <c r="S98" s="108"/>
      <c r="T98" s="108"/>
      <c r="U98" s="26">
        <f>P98-Q98</f>
        <v>108.75999999999999</v>
      </c>
      <c r="V98" s="27"/>
    </row>
    <row r="99" spans="1:22" s="28" customFormat="1" ht="23.25" customHeight="1" outlineLevel="1">
      <c r="A99" s="131" t="s">
        <v>253</v>
      </c>
      <c r="B99" s="131"/>
      <c r="C99" s="131"/>
      <c r="D99" s="25"/>
      <c r="E99" s="122">
        <v>21</v>
      </c>
      <c r="F99" s="122"/>
      <c r="G99" s="122"/>
      <c r="H99" s="122">
        <v>72</v>
      </c>
      <c r="I99" s="122"/>
      <c r="J99" s="122"/>
      <c r="K99" s="42">
        <f t="shared" si="3"/>
        <v>51</v>
      </c>
      <c r="L99" s="108"/>
      <c r="M99" s="108"/>
      <c r="N99" s="108"/>
      <c r="O99" s="25"/>
      <c r="P99" s="24">
        <f>K99*3</f>
        <v>153</v>
      </c>
      <c r="Q99" s="25">
        <v>151</v>
      </c>
      <c r="R99" s="108"/>
      <c r="S99" s="108"/>
      <c r="T99" s="108"/>
      <c r="U99" s="26">
        <f>P99-Q99</f>
        <v>2</v>
      </c>
      <c r="V99" s="27"/>
    </row>
    <row r="100" spans="1:22" s="28" customFormat="1" ht="23.25" customHeight="1" outlineLevel="1">
      <c r="A100" s="131" t="s">
        <v>254</v>
      </c>
      <c r="B100" s="131"/>
      <c r="C100" s="131"/>
      <c r="D100" s="25"/>
      <c r="E100" s="122">
        <v>178</v>
      </c>
      <c r="F100" s="122"/>
      <c r="G100" s="122"/>
      <c r="H100" s="122">
        <v>448</v>
      </c>
      <c r="I100" s="122"/>
      <c r="J100" s="122"/>
      <c r="K100" s="42">
        <f t="shared" si="3"/>
        <v>270</v>
      </c>
      <c r="L100" s="108"/>
      <c r="M100" s="108"/>
      <c r="N100" s="108"/>
      <c r="O100" s="25"/>
      <c r="P100" s="24">
        <f>K100*2.96</f>
        <v>799.2</v>
      </c>
      <c r="Q100" s="25">
        <v>800</v>
      </c>
      <c r="R100" s="108"/>
      <c r="S100" s="108"/>
      <c r="T100" s="108"/>
      <c r="U100" s="26">
        <v>0</v>
      </c>
      <c r="V100" s="27"/>
    </row>
    <row r="101" spans="1:22" s="28" customFormat="1" ht="23.25" customHeight="1" outlineLevel="1">
      <c r="A101" s="131" t="s">
        <v>255</v>
      </c>
      <c r="B101" s="131"/>
      <c r="C101" s="131"/>
      <c r="D101" s="25"/>
      <c r="E101" s="122">
        <v>131</v>
      </c>
      <c r="F101" s="122"/>
      <c r="G101" s="122"/>
      <c r="H101" s="122">
        <v>205</v>
      </c>
      <c r="I101" s="122"/>
      <c r="J101" s="122"/>
      <c r="K101" s="42">
        <f t="shared" si="3"/>
        <v>74</v>
      </c>
      <c r="L101" s="108"/>
      <c r="M101" s="108"/>
      <c r="N101" s="108"/>
      <c r="O101" s="25"/>
      <c r="P101" s="24">
        <f>K101*3</f>
        <v>222</v>
      </c>
      <c r="Q101" s="25">
        <v>222</v>
      </c>
      <c r="R101" s="108"/>
      <c r="S101" s="108"/>
      <c r="T101" s="108"/>
      <c r="U101" s="26">
        <f aca="true" t="shared" si="4" ref="U101:U106">P101-Q101</f>
        <v>0</v>
      </c>
      <c r="V101" s="27"/>
    </row>
    <row r="102" spans="1:22" s="28" customFormat="1" ht="23.25" customHeight="1" outlineLevel="1">
      <c r="A102" s="131" t="s">
        <v>256</v>
      </c>
      <c r="B102" s="131"/>
      <c r="C102" s="131"/>
      <c r="D102" s="25" t="s">
        <v>140</v>
      </c>
      <c r="E102" s="122">
        <v>244</v>
      </c>
      <c r="F102" s="122"/>
      <c r="G102" s="122"/>
      <c r="H102" s="122">
        <v>624</v>
      </c>
      <c r="I102" s="122"/>
      <c r="J102" s="122"/>
      <c r="K102" s="42">
        <f t="shared" si="3"/>
        <v>380</v>
      </c>
      <c r="L102" s="108"/>
      <c r="M102" s="108"/>
      <c r="N102" s="108"/>
      <c r="O102" s="25"/>
      <c r="P102" s="24">
        <v>1152</v>
      </c>
      <c r="Q102" s="25">
        <v>576</v>
      </c>
      <c r="R102" s="108"/>
      <c r="S102" s="108"/>
      <c r="T102" s="108"/>
      <c r="U102" s="26">
        <f t="shared" si="4"/>
        <v>576</v>
      </c>
      <c r="V102" s="27"/>
    </row>
    <row r="103" spans="1:22" s="28" customFormat="1" ht="23.25" customHeight="1" outlineLevel="1">
      <c r="A103" s="131" t="s">
        <v>257</v>
      </c>
      <c r="B103" s="131"/>
      <c r="C103" s="131"/>
      <c r="D103" s="25"/>
      <c r="E103" s="122">
        <v>874</v>
      </c>
      <c r="F103" s="122"/>
      <c r="G103" s="122"/>
      <c r="H103" s="122">
        <v>1633</v>
      </c>
      <c r="I103" s="122"/>
      <c r="J103" s="122"/>
      <c r="K103" s="42">
        <f t="shared" si="3"/>
        <v>759</v>
      </c>
      <c r="L103" s="108"/>
      <c r="M103" s="108"/>
      <c r="N103" s="108"/>
      <c r="O103" s="25"/>
      <c r="P103" s="24">
        <f>K103*3.03</f>
        <v>2299.77</v>
      </c>
      <c r="Q103" s="25"/>
      <c r="R103" s="108"/>
      <c r="S103" s="108"/>
      <c r="T103" s="108"/>
      <c r="U103" s="26">
        <f t="shared" si="4"/>
        <v>2299.77</v>
      </c>
      <c r="V103" s="27" t="s">
        <v>58</v>
      </c>
    </row>
    <row r="104" spans="1:22" s="28" customFormat="1" ht="23.25" customHeight="1" outlineLevel="1">
      <c r="A104" s="131" t="s">
        <v>258</v>
      </c>
      <c r="B104" s="131"/>
      <c r="C104" s="131"/>
      <c r="D104" s="25">
        <v>58062479</v>
      </c>
      <c r="E104" s="122">
        <v>0</v>
      </c>
      <c r="F104" s="122"/>
      <c r="G104" s="122"/>
      <c r="H104" s="122">
        <v>120</v>
      </c>
      <c r="I104" s="122"/>
      <c r="J104" s="122"/>
      <c r="K104" s="42">
        <f t="shared" si="3"/>
        <v>120</v>
      </c>
      <c r="L104" s="108"/>
      <c r="M104" s="108"/>
      <c r="N104" s="108"/>
      <c r="O104" s="25"/>
      <c r="P104" s="24">
        <f>K104*3.03</f>
        <v>363.59999999999997</v>
      </c>
      <c r="Q104" s="25">
        <v>364</v>
      </c>
      <c r="R104" s="108"/>
      <c r="S104" s="108"/>
      <c r="T104" s="108"/>
      <c r="U104" s="26">
        <f t="shared" si="4"/>
        <v>-0.4000000000000341</v>
      </c>
      <c r="V104" s="27"/>
    </row>
    <row r="105" spans="1:22" s="75" customFormat="1" ht="23.25" customHeight="1" outlineLevel="1">
      <c r="A105" s="131" t="s">
        <v>259</v>
      </c>
      <c r="B105" s="131"/>
      <c r="C105" s="131"/>
      <c r="D105" s="57" t="s">
        <v>81</v>
      </c>
      <c r="E105" s="122">
        <v>32</v>
      </c>
      <c r="F105" s="122"/>
      <c r="G105" s="122"/>
      <c r="H105" s="122">
        <v>60</v>
      </c>
      <c r="I105" s="122"/>
      <c r="J105" s="122"/>
      <c r="K105" s="42">
        <f t="shared" si="3"/>
        <v>28</v>
      </c>
      <c r="L105" s="108"/>
      <c r="M105" s="108"/>
      <c r="N105" s="108"/>
      <c r="O105" s="25"/>
      <c r="P105" s="24">
        <f>K105*3.03</f>
        <v>84.83999999999999</v>
      </c>
      <c r="Q105" s="25">
        <v>75.75</v>
      </c>
      <c r="R105" s="108"/>
      <c r="S105" s="108"/>
      <c r="T105" s="108"/>
      <c r="U105" s="26">
        <f t="shared" si="4"/>
        <v>9.08999999999999</v>
      </c>
      <c r="V105" s="83"/>
    </row>
    <row r="106" spans="1:22" s="75" customFormat="1" ht="23.25" customHeight="1" outlineLevel="1">
      <c r="A106" s="163" t="s">
        <v>260</v>
      </c>
      <c r="B106" s="163"/>
      <c r="C106" s="163"/>
      <c r="D106" s="47"/>
      <c r="E106" s="112">
        <v>0</v>
      </c>
      <c r="F106" s="112"/>
      <c r="G106" s="112"/>
      <c r="H106" s="112">
        <v>40</v>
      </c>
      <c r="I106" s="112"/>
      <c r="J106" s="112"/>
      <c r="K106" s="48">
        <f>H106-E106</f>
        <v>40</v>
      </c>
      <c r="L106" s="113"/>
      <c r="M106" s="113"/>
      <c r="N106" s="113"/>
      <c r="O106" s="47"/>
      <c r="P106" s="24">
        <f>K106*3.03</f>
        <v>121.19999999999999</v>
      </c>
      <c r="Q106" s="47">
        <v>121.2</v>
      </c>
      <c r="R106" s="113"/>
      <c r="S106" s="113"/>
      <c r="T106" s="113"/>
      <c r="U106" s="50">
        <f t="shared" si="4"/>
        <v>0</v>
      </c>
      <c r="V106" s="83"/>
    </row>
    <row r="107" spans="1:22" s="28" customFormat="1" ht="23.25" customHeight="1" outlineLevel="1">
      <c r="A107" s="163" t="s">
        <v>261</v>
      </c>
      <c r="B107" s="163"/>
      <c r="C107" s="163"/>
      <c r="D107" s="47"/>
      <c r="E107" s="112">
        <v>390</v>
      </c>
      <c r="F107" s="112"/>
      <c r="G107" s="112"/>
      <c r="H107" s="112">
        <v>950</v>
      </c>
      <c r="I107" s="112"/>
      <c r="J107" s="112"/>
      <c r="K107" s="48">
        <f t="shared" si="3"/>
        <v>560</v>
      </c>
      <c r="L107" s="113"/>
      <c r="M107" s="113"/>
      <c r="N107" s="113"/>
      <c r="O107" s="47"/>
      <c r="P107" s="24">
        <f>K107*3</f>
        <v>1680</v>
      </c>
      <c r="Q107" s="47">
        <v>1679.2</v>
      </c>
      <c r="R107" s="113"/>
      <c r="S107" s="113"/>
      <c r="T107" s="113"/>
      <c r="U107" s="50">
        <v>0</v>
      </c>
      <c r="V107" s="27"/>
    </row>
    <row r="108" spans="1:22" s="56" customFormat="1" ht="12" customHeight="1" outlineLevel="1">
      <c r="A108" s="131" t="s">
        <v>262</v>
      </c>
      <c r="B108" s="131"/>
      <c r="C108" s="131"/>
      <c r="D108" s="57" t="s">
        <v>86</v>
      </c>
      <c r="E108" s="122">
        <v>252</v>
      </c>
      <c r="F108" s="122"/>
      <c r="G108" s="122"/>
      <c r="H108" s="122">
        <v>476</v>
      </c>
      <c r="I108" s="122"/>
      <c r="J108" s="122"/>
      <c r="K108" s="42">
        <f t="shared" si="3"/>
        <v>224</v>
      </c>
      <c r="L108" s="108"/>
      <c r="M108" s="108"/>
      <c r="N108" s="108"/>
      <c r="O108" s="25"/>
      <c r="P108" s="24">
        <f>K108*3</f>
        <v>672</v>
      </c>
      <c r="Q108" s="25">
        <v>1000</v>
      </c>
      <c r="R108" s="108"/>
      <c r="S108" s="108"/>
      <c r="T108" s="108"/>
      <c r="U108" s="26">
        <v>0</v>
      </c>
      <c r="V108" s="55"/>
    </row>
    <row r="109" spans="1:22" s="75" customFormat="1" ht="12" customHeight="1" outlineLevel="1">
      <c r="A109" s="163" t="s">
        <v>263</v>
      </c>
      <c r="B109" s="163"/>
      <c r="C109" s="163"/>
      <c r="D109" s="47" t="s">
        <v>80</v>
      </c>
      <c r="E109" s="112">
        <v>1870</v>
      </c>
      <c r="F109" s="112"/>
      <c r="G109" s="112"/>
      <c r="H109" s="112">
        <v>3026</v>
      </c>
      <c r="I109" s="112"/>
      <c r="J109" s="112"/>
      <c r="K109" s="48">
        <f t="shared" si="3"/>
        <v>1156</v>
      </c>
      <c r="L109" s="113"/>
      <c r="M109" s="113"/>
      <c r="N109" s="113"/>
      <c r="O109" s="47"/>
      <c r="P109" s="49">
        <f>K109*3.02</f>
        <v>3491.12</v>
      </c>
      <c r="Q109" s="47">
        <v>2327</v>
      </c>
      <c r="R109" s="113"/>
      <c r="S109" s="113"/>
      <c r="T109" s="113"/>
      <c r="U109" s="50">
        <v>1170</v>
      </c>
      <c r="V109" s="83" t="s">
        <v>78</v>
      </c>
    </row>
    <row r="110" spans="1:22" s="28" customFormat="1" ht="23.25" customHeight="1" outlineLevel="1">
      <c r="A110" s="131" t="s">
        <v>264</v>
      </c>
      <c r="B110" s="131"/>
      <c r="C110" s="131"/>
      <c r="D110" s="57" t="s">
        <v>88</v>
      </c>
      <c r="E110" s="122">
        <v>654</v>
      </c>
      <c r="F110" s="122"/>
      <c r="G110" s="122"/>
      <c r="H110" s="122">
        <v>1168</v>
      </c>
      <c r="I110" s="122"/>
      <c r="J110" s="122"/>
      <c r="K110" s="42">
        <f t="shared" si="3"/>
        <v>514</v>
      </c>
      <c r="L110" s="108"/>
      <c r="M110" s="108"/>
      <c r="N110" s="108"/>
      <c r="O110" s="25"/>
      <c r="P110" s="24">
        <v>1553</v>
      </c>
      <c r="Q110" s="25">
        <v>1138.24</v>
      </c>
      <c r="R110" s="108"/>
      <c r="S110" s="108"/>
      <c r="T110" s="108"/>
      <c r="U110" s="30">
        <f>P110-Q110</f>
        <v>414.76</v>
      </c>
      <c r="V110" s="27" t="s">
        <v>58</v>
      </c>
    </row>
    <row r="111" spans="1:22" s="28" customFormat="1" ht="23.25" customHeight="1" outlineLevel="1">
      <c r="A111" s="131" t="s">
        <v>265</v>
      </c>
      <c r="B111" s="131"/>
      <c r="C111" s="131"/>
      <c r="D111" s="25"/>
      <c r="E111" s="122">
        <v>169</v>
      </c>
      <c r="F111" s="122"/>
      <c r="G111" s="122"/>
      <c r="H111" s="122">
        <v>334</v>
      </c>
      <c r="I111" s="122"/>
      <c r="J111" s="122"/>
      <c r="K111" s="42">
        <f t="shared" si="3"/>
        <v>165</v>
      </c>
      <c r="L111" s="108"/>
      <c r="M111" s="108"/>
      <c r="N111" s="108"/>
      <c r="O111" s="25"/>
      <c r="P111" s="24">
        <f>K111*3.03</f>
        <v>499.95</v>
      </c>
      <c r="Q111" s="25">
        <v>500</v>
      </c>
      <c r="R111" s="108"/>
      <c r="S111" s="108"/>
      <c r="T111" s="108"/>
      <c r="U111" s="30">
        <f>P111-Q111</f>
        <v>-0.05000000000001137</v>
      </c>
      <c r="V111" s="27"/>
    </row>
    <row r="112" spans="1:22" s="28" customFormat="1" ht="34.5" customHeight="1" outlineLevel="1">
      <c r="A112" s="131" t="s">
        <v>266</v>
      </c>
      <c r="B112" s="131"/>
      <c r="C112" s="131"/>
      <c r="D112" s="25" t="s">
        <v>141</v>
      </c>
      <c r="E112" s="122">
        <v>720</v>
      </c>
      <c r="F112" s="122"/>
      <c r="G112" s="122"/>
      <c r="H112" s="122">
        <v>1471</v>
      </c>
      <c r="I112" s="122"/>
      <c r="J112" s="122"/>
      <c r="K112" s="42">
        <f t="shared" si="3"/>
        <v>751</v>
      </c>
      <c r="L112" s="108"/>
      <c r="M112" s="108"/>
      <c r="N112" s="108"/>
      <c r="O112" s="25"/>
      <c r="P112" s="24">
        <f>K112*3</f>
        <v>2253</v>
      </c>
      <c r="Q112" s="25">
        <v>2145</v>
      </c>
      <c r="R112" s="108"/>
      <c r="S112" s="108"/>
      <c r="T112" s="108"/>
      <c r="U112" s="30">
        <v>103</v>
      </c>
      <c r="V112" s="27"/>
    </row>
    <row r="113" spans="1:22" s="28" customFormat="1" ht="23.25" customHeight="1" outlineLevel="1">
      <c r="A113" s="131" t="s">
        <v>267</v>
      </c>
      <c r="B113" s="131"/>
      <c r="C113" s="131"/>
      <c r="D113" s="25"/>
      <c r="E113" s="122">
        <v>244</v>
      </c>
      <c r="F113" s="122"/>
      <c r="G113" s="122"/>
      <c r="H113" s="122">
        <v>560</v>
      </c>
      <c r="I113" s="122"/>
      <c r="J113" s="122"/>
      <c r="K113" s="42">
        <f t="shared" si="3"/>
        <v>316</v>
      </c>
      <c r="L113" s="108"/>
      <c r="M113" s="108"/>
      <c r="N113" s="108"/>
      <c r="O113" s="25"/>
      <c r="P113" s="24">
        <f>K113*3.03</f>
        <v>957.4799999999999</v>
      </c>
      <c r="Q113" s="25"/>
      <c r="R113" s="108"/>
      <c r="S113" s="108"/>
      <c r="T113" s="108"/>
      <c r="U113" s="26">
        <f>P113-Q113</f>
        <v>957.4799999999999</v>
      </c>
      <c r="V113" s="27" t="s">
        <v>78</v>
      </c>
    </row>
    <row r="114" spans="1:22" s="28" customFormat="1" ht="23.25" customHeight="1" outlineLevel="1">
      <c r="A114" s="131" t="s">
        <v>268</v>
      </c>
      <c r="B114" s="131"/>
      <c r="C114" s="131"/>
      <c r="D114" s="25"/>
      <c r="E114" s="122">
        <v>500</v>
      </c>
      <c r="F114" s="122"/>
      <c r="G114" s="122"/>
      <c r="H114" s="122">
        <v>1200</v>
      </c>
      <c r="I114" s="122"/>
      <c r="J114" s="122"/>
      <c r="K114" s="42">
        <f t="shared" si="3"/>
        <v>700</v>
      </c>
      <c r="L114" s="108"/>
      <c r="M114" s="108"/>
      <c r="N114" s="108"/>
      <c r="O114" s="25"/>
      <c r="P114" s="24">
        <f>K114*3.03</f>
        <v>2121</v>
      </c>
      <c r="Q114" s="25">
        <v>2121</v>
      </c>
      <c r="R114" s="108"/>
      <c r="S114" s="108"/>
      <c r="T114" s="108"/>
      <c r="U114" s="26">
        <v>0</v>
      </c>
      <c r="V114" s="27"/>
    </row>
    <row r="115" spans="1:22" s="28" customFormat="1" ht="12" customHeight="1" outlineLevel="1">
      <c r="A115" s="131" t="s">
        <v>269</v>
      </c>
      <c r="B115" s="131"/>
      <c r="C115" s="131"/>
      <c r="D115" s="25"/>
      <c r="E115" s="122">
        <v>350</v>
      </c>
      <c r="F115" s="122"/>
      <c r="G115" s="122"/>
      <c r="H115" s="122">
        <v>1208</v>
      </c>
      <c r="I115" s="122"/>
      <c r="J115" s="122"/>
      <c r="K115" s="42">
        <f t="shared" si="3"/>
        <v>858</v>
      </c>
      <c r="L115" s="108"/>
      <c r="M115" s="108"/>
      <c r="N115" s="108"/>
      <c r="O115" s="25"/>
      <c r="P115" s="24">
        <f>K115*3.03</f>
        <v>2599.74</v>
      </c>
      <c r="Q115" s="25"/>
      <c r="R115" s="108"/>
      <c r="S115" s="108"/>
      <c r="T115" s="108"/>
      <c r="U115" s="26">
        <f>P115-Q115</f>
        <v>2599.74</v>
      </c>
      <c r="V115" s="27" t="s">
        <v>90</v>
      </c>
    </row>
    <row r="116" spans="1:22" s="28" customFormat="1" ht="23.25" customHeight="1" outlineLevel="1">
      <c r="A116" s="131" t="s">
        <v>270</v>
      </c>
      <c r="B116" s="131"/>
      <c r="C116" s="131"/>
      <c r="D116" s="57" t="s">
        <v>89</v>
      </c>
      <c r="E116" s="109">
        <v>1206</v>
      </c>
      <c r="F116" s="122"/>
      <c r="G116" s="122"/>
      <c r="H116" s="122">
        <v>2688</v>
      </c>
      <c r="I116" s="122"/>
      <c r="J116" s="122"/>
      <c r="K116" s="42">
        <f t="shared" si="3"/>
        <v>1482</v>
      </c>
      <c r="L116" s="108"/>
      <c r="M116" s="108"/>
      <c r="N116" s="108"/>
      <c r="O116" s="25"/>
      <c r="P116" s="24">
        <v>4455</v>
      </c>
      <c r="Q116" s="25">
        <v>3500</v>
      </c>
      <c r="R116" s="108"/>
      <c r="S116" s="108"/>
      <c r="T116" s="108"/>
      <c r="U116" s="26">
        <v>955</v>
      </c>
      <c r="V116" s="27" t="s">
        <v>78</v>
      </c>
    </row>
    <row r="117" spans="1:22" s="28" customFormat="1" ht="12" customHeight="1" outlineLevel="1">
      <c r="A117" s="131" t="s">
        <v>271</v>
      </c>
      <c r="B117" s="131"/>
      <c r="C117" s="131"/>
      <c r="D117" s="25" t="s">
        <v>59</v>
      </c>
      <c r="E117" s="122">
        <v>3600</v>
      </c>
      <c r="F117" s="122"/>
      <c r="G117" s="122"/>
      <c r="H117" s="122">
        <v>6086</v>
      </c>
      <c r="I117" s="122"/>
      <c r="J117" s="122"/>
      <c r="K117" s="42">
        <f t="shared" si="3"/>
        <v>2486</v>
      </c>
      <c r="L117" s="108"/>
      <c r="M117" s="108"/>
      <c r="N117" s="108"/>
      <c r="O117" s="25"/>
      <c r="P117" s="24">
        <f>K117*3</f>
        <v>7458</v>
      </c>
      <c r="Q117" s="25">
        <v>7338.74</v>
      </c>
      <c r="R117" s="108"/>
      <c r="S117" s="108"/>
      <c r="T117" s="108"/>
      <c r="U117" s="26">
        <v>130</v>
      </c>
      <c r="V117" s="27"/>
    </row>
    <row r="118" spans="1:22" s="28" customFormat="1" ht="23.25" customHeight="1" outlineLevel="1">
      <c r="A118" s="131" t="s">
        <v>272</v>
      </c>
      <c r="B118" s="131"/>
      <c r="C118" s="131"/>
      <c r="D118" s="25"/>
      <c r="E118" s="122">
        <v>38</v>
      </c>
      <c r="F118" s="122"/>
      <c r="G118" s="122"/>
      <c r="H118" s="122">
        <v>83</v>
      </c>
      <c r="I118" s="122"/>
      <c r="J118" s="122"/>
      <c r="K118" s="42">
        <f t="shared" si="3"/>
        <v>45</v>
      </c>
      <c r="L118" s="108"/>
      <c r="M118" s="108"/>
      <c r="N118" s="108"/>
      <c r="O118" s="25"/>
      <c r="P118" s="24">
        <f>K118*3.03</f>
        <v>136.35</v>
      </c>
      <c r="Q118" s="25">
        <v>136.9</v>
      </c>
      <c r="R118" s="108"/>
      <c r="S118" s="108"/>
      <c r="T118" s="108"/>
      <c r="U118" s="26">
        <v>0</v>
      </c>
      <c r="V118" s="27"/>
    </row>
    <row r="119" spans="1:22" s="28" customFormat="1" ht="23.25" customHeight="1" outlineLevel="1">
      <c r="A119" s="131" t="s">
        <v>273</v>
      </c>
      <c r="B119" s="131"/>
      <c r="C119" s="131"/>
      <c r="D119" s="25"/>
      <c r="E119" s="122">
        <v>554</v>
      </c>
      <c r="F119" s="122"/>
      <c r="G119" s="122"/>
      <c r="H119" s="122">
        <v>1326</v>
      </c>
      <c r="I119" s="122"/>
      <c r="J119" s="122"/>
      <c r="K119" s="42">
        <f t="shared" si="3"/>
        <v>772</v>
      </c>
      <c r="L119" s="108"/>
      <c r="M119" s="108"/>
      <c r="N119" s="108"/>
      <c r="O119" s="25"/>
      <c r="P119" s="24">
        <f>K119*3.03</f>
        <v>2339.16</v>
      </c>
      <c r="Q119" s="25">
        <v>2339.75</v>
      </c>
      <c r="R119" s="108"/>
      <c r="S119" s="108"/>
      <c r="T119" s="108"/>
      <c r="U119" s="26">
        <v>0</v>
      </c>
      <c r="V119" s="27"/>
    </row>
    <row r="120" spans="1:22" s="28" customFormat="1" ht="23.25" customHeight="1" outlineLevel="1">
      <c r="A120" s="131" t="s">
        <v>274</v>
      </c>
      <c r="B120" s="131"/>
      <c r="C120" s="131"/>
      <c r="D120" s="25"/>
      <c r="E120" s="122">
        <v>1148</v>
      </c>
      <c r="F120" s="122"/>
      <c r="G120" s="122"/>
      <c r="H120" s="122">
        <v>1650</v>
      </c>
      <c r="I120" s="122"/>
      <c r="J120" s="122"/>
      <c r="K120" s="42">
        <f t="shared" si="3"/>
        <v>502</v>
      </c>
      <c r="L120" s="108"/>
      <c r="M120" s="108"/>
      <c r="N120" s="108"/>
      <c r="O120" s="25"/>
      <c r="P120" s="24">
        <f>K120*2.96</f>
        <v>1485.92</v>
      </c>
      <c r="Q120" s="25">
        <v>1483.36</v>
      </c>
      <c r="R120" s="108"/>
      <c r="S120" s="108"/>
      <c r="T120" s="108"/>
      <c r="U120" s="26">
        <v>0</v>
      </c>
      <c r="V120" s="27"/>
    </row>
    <row r="121" spans="1:22" s="28" customFormat="1" ht="23.25" customHeight="1" outlineLevel="1">
      <c r="A121" s="131" t="s">
        <v>275</v>
      </c>
      <c r="B121" s="131"/>
      <c r="C121" s="131"/>
      <c r="D121" s="25" t="s">
        <v>142</v>
      </c>
      <c r="E121" s="122">
        <v>212</v>
      </c>
      <c r="F121" s="122"/>
      <c r="G121" s="122"/>
      <c r="H121" s="122">
        <v>421</v>
      </c>
      <c r="I121" s="122"/>
      <c r="J121" s="122"/>
      <c r="K121" s="42">
        <f t="shared" si="3"/>
        <v>209</v>
      </c>
      <c r="L121" s="108"/>
      <c r="M121" s="108"/>
      <c r="N121" s="108"/>
      <c r="O121" s="25"/>
      <c r="P121" s="24">
        <f>K121*3.02</f>
        <v>631.18</v>
      </c>
      <c r="Q121" s="25">
        <v>443</v>
      </c>
      <c r="R121" s="108"/>
      <c r="S121" s="108"/>
      <c r="T121" s="108"/>
      <c r="U121" s="26">
        <f>P121-Q121</f>
        <v>188.17999999999995</v>
      </c>
      <c r="V121" s="27"/>
    </row>
    <row r="122" spans="1:22" s="28" customFormat="1" ht="23.25" customHeight="1" outlineLevel="1">
      <c r="A122" s="131" t="s">
        <v>276</v>
      </c>
      <c r="B122" s="131"/>
      <c r="C122" s="131"/>
      <c r="D122" s="25"/>
      <c r="E122" s="122">
        <v>82</v>
      </c>
      <c r="F122" s="122"/>
      <c r="G122" s="122"/>
      <c r="H122" s="122">
        <v>256</v>
      </c>
      <c r="I122" s="122"/>
      <c r="J122" s="122"/>
      <c r="K122" s="42">
        <f t="shared" si="3"/>
        <v>174</v>
      </c>
      <c r="L122" s="108"/>
      <c r="M122" s="108"/>
      <c r="N122" s="108"/>
      <c r="O122" s="25"/>
      <c r="P122" s="24">
        <f>K122*3.03</f>
        <v>527.2199999999999</v>
      </c>
      <c r="Q122" s="25"/>
      <c r="R122" s="108"/>
      <c r="S122" s="108"/>
      <c r="T122" s="108"/>
      <c r="U122" s="26">
        <f>P122-Q122</f>
        <v>527.2199999999999</v>
      </c>
      <c r="V122" s="27"/>
    </row>
    <row r="123" spans="1:22" s="29" customFormat="1" ht="23.25" customHeight="1" outlineLevel="1">
      <c r="A123" s="131" t="s">
        <v>277</v>
      </c>
      <c r="B123" s="131"/>
      <c r="C123" s="131"/>
      <c r="D123" s="25"/>
      <c r="E123" s="122">
        <v>899</v>
      </c>
      <c r="F123" s="122"/>
      <c r="G123" s="122"/>
      <c r="H123" s="122">
        <v>1400</v>
      </c>
      <c r="I123" s="122"/>
      <c r="J123" s="122"/>
      <c r="K123" s="42">
        <f t="shared" si="3"/>
        <v>501</v>
      </c>
      <c r="L123" s="108"/>
      <c r="M123" s="108"/>
      <c r="N123" s="108"/>
      <c r="O123" s="25"/>
      <c r="P123" s="24">
        <v>1519</v>
      </c>
      <c r="Q123" s="25">
        <v>1519.8</v>
      </c>
      <c r="R123" s="108"/>
      <c r="S123" s="108"/>
      <c r="T123" s="108"/>
      <c r="U123" s="26">
        <v>0</v>
      </c>
      <c r="V123" s="27"/>
    </row>
    <row r="124" spans="1:22" s="28" customFormat="1" ht="23.25" customHeight="1" outlineLevel="1">
      <c r="A124" s="131" t="s">
        <v>278</v>
      </c>
      <c r="B124" s="111"/>
      <c r="C124" s="111"/>
      <c r="D124" s="57"/>
      <c r="E124" s="109">
        <v>904</v>
      </c>
      <c r="F124" s="109"/>
      <c r="G124" s="109"/>
      <c r="H124" s="109">
        <v>1585</v>
      </c>
      <c r="I124" s="109"/>
      <c r="J124" s="109"/>
      <c r="K124" s="65">
        <f t="shared" si="3"/>
        <v>681</v>
      </c>
      <c r="L124" s="110"/>
      <c r="M124" s="110"/>
      <c r="N124" s="110"/>
      <c r="O124" s="57"/>
      <c r="P124" s="66">
        <f>K124*3.03</f>
        <v>2063.43</v>
      </c>
      <c r="Q124" s="57">
        <v>2065</v>
      </c>
      <c r="R124" s="110"/>
      <c r="S124" s="110"/>
      <c r="T124" s="110"/>
      <c r="U124" s="67">
        <v>0</v>
      </c>
      <c r="V124" s="68"/>
    </row>
    <row r="125" spans="1:22" s="28" customFormat="1" ht="15" customHeight="1" outlineLevel="1">
      <c r="A125" s="104" t="s">
        <v>191</v>
      </c>
      <c r="B125" s="37"/>
      <c r="C125" s="37"/>
      <c r="D125" s="38"/>
      <c r="E125" s="39"/>
      <c r="F125" s="39"/>
      <c r="G125" s="39"/>
      <c r="H125" s="39"/>
      <c r="I125" s="39"/>
      <c r="J125" s="39"/>
      <c r="K125" s="39"/>
      <c r="L125" s="40"/>
      <c r="M125" s="40"/>
      <c r="N125" s="40"/>
      <c r="O125" s="38"/>
      <c r="P125" s="34"/>
      <c r="Q125" s="38"/>
      <c r="R125" s="40"/>
      <c r="S125" s="40"/>
      <c r="T125" s="40"/>
      <c r="U125" s="36">
        <f>SUM(U84:U124)</f>
        <v>13913.72</v>
      </c>
      <c r="V125" s="27"/>
    </row>
    <row r="126" spans="1:22" s="28" customFormat="1" ht="23.25" customHeight="1" outlineLevel="1">
      <c r="A126" s="105" t="s">
        <v>31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7"/>
      <c r="V126" s="27"/>
    </row>
    <row r="127" spans="1:22" s="29" customFormat="1" ht="23.25" customHeight="1" outlineLevel="1">
      <c r="A127" s="131" t="s">
        <v>279</v>
      </c>
      <c r="B127" s="131"/>
      <c r="C127" s="131"/>
      <c r="D127" s="25"/>
      <c r="E127" s="122">
        <v>1028</v>
      </c>
      <c r="F127" s="122"/>
      <c r="G127" s="122"/>
      <c r="H127" s="122">
        <v>1593</v>
      </c>
      <c r="I127" s="122"/>
      <c r="J127" s="122"/>
      <c r="K127" s="42">
        <f t="shared" si="3"/>
        <v>565</v>
      </c>
      <c r="L127" s="108"/>
      <c r="M127" s="108"/>
      <c r="N127" s="108"/>
      <c r="O127" s="25"/>
      <c r="P127" s="24">
        <f>K127*3.03</f>
        <v>1711.9499999999998</v>
      </c>
      <c r="Q127" s="25">
        <v>1630</v>
      </c>
      <c r="R127" s="108"/>
      <c r="S127" s="108"/>
      <c r="T127" s="108"/>
      <c r="U127" s="26">
        <f>P127-Q127</f>
        <v>81.94999999999982</v>
      </c>
      <c r="V127" s="64" t="s">
        <v>90</v>
      </c>
    </row>
    <row r="128" spans="1:22" s="28" customFormat="1" ht="34.5" customHeight="1" outlineLevel="1">
      <c r="A128" s="131" t="s">
        <v>280</v>
      </c>
      <c r="B128" s="111"/>
      <c r="C128" s="111"/>
      <c r="D128" s="57" t="s">
        <v>82</v>
      </c>
      <c r="E128" s="109">
        <v>2712</v>
      </c>
      <c r="F128" s="109"/>
      <c r="G128" s="109"/>
      <c r="H128" s="109">
        <v>5625</v>
      </c>
      <c r="I128" s="109"/>
      <c r="J128" s="109"/>
      <c r="K128" s="65">
        <f t="shared" si="3"/>
        <v>2913</v>
      </c>
      <c r="L128" s="110"/>
      <c r="M128" s="110"/>
      <c r="N128" s="110"/>
      <c r="O128" s="57"/>
      <c r="P128" s="66">
        <f>K128*3</f>
        <v>8739</v>
      </c>
      <c r="Q128" s="57">
        <v>10852</v>
      </c>
      <c r="R128" s="110"/>
      <c r="S128" s="110"/>
      <c r="T128" s="110"/>
      <c r="U128" s="67">
        <v>0</v>
      </c>
      <c r="V128" s="27"/>
    </row>
    <row r="129" spans="1:22" s="28" customFormat="1" ht="23.25" customHeight="1" outlineLevel="1">
      <c r="A129" s="131" t="s">
        <v>281</v>
      </c>
      <c r="B129" s="131"/>
      <c r="C129" s="131"/>
      <c r="D129" s="25" t="s">
        <v>143</v>
      </c>
      <c r="E129" s="122">
        <v>833</v>
      </c>
      <c r="F129" s="122"/>
      <c r="G129" s="122"/>
      <c r="H129" s="122">
        <v>1449</v>
      </c>
      <c r="I129" s="122"/>
      <c r="J129" s="122"/>
      <c r="K129" s="42">
        <f t="shared" si="3"/>
        <v>616</v>
      </c>
      <c r="L129" s="108"/>
      <c r="M129" s="108"/>
      <c r="N129" s="108"/>
      <c r="O129" s="25"/>
      <c r="P129" s="24">
        <v>1844</v>
      </c>
      <c r="Q129" s="25">
        <v>1744</v>
      </c>
      <c r="R129" s="108"/>
      <c r="S129" s="108"/>
      <c r="T129" s="108"/>
      <c r="U129" s="26">
        <f>P129-Q129</f>
        <v>100</v>
      </c>
      <c r="V129" s="27"/>
    </row>
    <row r="130" spans="1:22" s="28" customFormat="1" ht="34.5" customHeight="1" outlineLevel="1">
      <c r="A130" s="131" t="s">
        <v>282</v>
      </c>
      <c r="B130" s="131"/>
      <c r="C130" s="131"/>
      <c r="D130" s="25"/>
      <c r="E130" s="122"/>
      <c r="F130" s="122"/>
      <c r="G130" s="122"/>
      <c r="H130" s="122">
        <v>200</v>
      </c>
      <c r="I130" s="122"/>
      <c r="J130" s="122"/>
      <c r="K130" s="42">
        <f aca="true" t="shared" si="5" ref="K130:K181">H130-E130</f>
        <v>200</v>
      </c>
      <c r="L130" s="108"/>
      <c r="M130" s="108"/>
      <c r="N130" s="108"/>
      <c r="O130" s="25"/>
      <c r="P130" s="24">
        <f>K130*3.03</f>
        <v>606</v>
      </c>
      <c r="Q130" s="25"/>
      <c r="R130" s="108"/>
      <c r="S130" s="108"/>
      <c r="T130" s="108"/>
      <c r="U130" s="26">
        <f>P130-Q130</f>
        <v>606</v>
      </c>
      <c r="V130" s="27" t="s">
        <v>90</v>
      </c>
    </row>
    <row r="131" spans="1:22" s="28" customFormat="1" ht="23.25" customHeight="1" outlineLevel="1">
      <c r="A131" s="131" t="s">
        <v>283</v>
      </c>
      <c r="B131" s="131"/>
      <c r="C131" s="131"/>
      <c r="D131" s="25" t="s">
        <v>133</v>
      </c>
      <c r="E131" s="122">
        <v>1226</v>
      </c>
      <c r="F131" s="122"/>
      <c r="G131" s="122"/>
      <c r="H131" s="122">
        <v>1457</v>
      </c>
      <c r="I131" s="122"/>
      <c r="J131" s="122"/>
      <c r="K131" s="42">
        <f t="shared" si="5"/>
        <v>231</v>
      </c>
      <c r="L131" s="108"/>
      <c r="M131" s="108"/>
      <c r="N131" s="108"/>
      <c r="O131" s="25"/>
      <c r="P131" s="24">
        <f>K131*3.03</f>
        <v>699.93</v>
      </c>
      <c r="Q131" s="25"/>
      <c r="R131" s="108"/>
      <c r="S131" s="108"/>
      <c r="T131" s="108"/>
      <c r="U131" s="26">
        <f>P131-Q131</f>
        <v>699.93</v>
      </c>
      <c r="V131" s="27"/>
    </row>
    <row r="132" spans="1:22" s="28" customFormat="1" ht="23.25" customHeight="1" outlineLevel="1">
      <c r="A132" s="131" t="s">
        <v>284</v>
      </c>
      <c r="B132" s="131"/>
      <c r="C132" s="131"/>
      <c r="D132" s="25" t="s">
        <v>144</v>
      </c>
      <c r="E132" s="122">
        <v>494</v>
      </c>
      <c r="F132" s="122"/>
      <c r="G132" s="122"/>
      <c r="H132" s="122">
        <v>900</v>
      </c>
      <c r="I132" s="122"/>
      <c r="J132" s="122"/>
      <c r="K132" s="42">
        <f t="shared" si="5"/>
        <v>406</v>
      </c>
      <c r="L132" s="108"/>
      <c r="M132" s="108"/>
      <c r="N132" s="108"/>
      <c r="O132" s="25"/>
      <c r="P132" s="24">
        <f>K132*3.03</f>
        <v>1230.1799999999998</v>
      </c>
      <c r="Q132" s="25">
        <v>1176</v>
      </c>
      <c r="R132" s="108"/>
      <c r="S132" s="108"/>
      <c r="T132" s="108"/>
      <c r="U132" s="26">
        <f>P132-Q132</f>
        <v>54.179999999999836</v>
      </c>
      <c r="V132" s="27"/>
    </row>
    <row r="133" spans="1:22" s="28" customFormat="1" ht="23.25" customHeight="1" outlineLevel="1">
      <c r="A133" s="131" t="s">
        <v>285</v>
      </c>
      <c r="B133" s="131"/>
      <c r="C133" s="131"/>
      <c r="D133" s="25"/>
      <c r="E133" s="122">
        <v>214</v>
      </c>
      <c r="F133" s="122"/>
      <c r="G133" s="122"/>
      <c r="H133" s="122">
        <v>720</v>
      </c>
      <c r="I133" s="122"/>
      <c r="J133" s="122"/>
      <c r="K133" s="42">
        <f t="shared" si="5"/>
        <v>506</v>
      </c>
      <c r="L133" s="108"/>
      <c r="M133" s="108"/>
      <c r="N133" s="108"/>
      <c r="O133" s="25"/>
      <c r="P133" s="24">
        <f>K133*2.96</f>
        <v>1497.76</v>
      </c>
      <c r="Q133" s="25">
        <v>1500</v>
      </c>
      <c r="R133" s="108"/>
      <c r="S133" s="108"/>
      <c r="T133" s="108"/>
      <c r="U133" s="26">
        <v>0</v>
      </c>
      <c r="V133" s="27"/>
    </row>
    <row r="134" spans="1:22" s="28" customFormat="1" ht="23.25" customHeight="1" outlineLevel="1">
      <c r="A134" s="131" t="s">
        <v>286</v>
      </c>
      <c r="B134" s="131"/>
      <c r="C134" s="131"/>
      <c r="D134" s="25"/>
      <c r="E134" s="122">
        <v>2271</v>
      </c>
      <c r="F134" s="122"/>
      <c r="G134" s="122"/>
      <c r="H134" s="122">
        <v>3134</v>
      </c>
      <c r="I134" s="122"/>
      <c r="J134" s="122"/>
      <c r="K134" s="42">
        <f t="shared" si="5"/>
        <v>863</v>
      </c>
      <c r="L134" s="108"/>
      <c r="M134" s="108"/>
      <c r="N134" s="108"/>
      <c r="O134" s="25"/>
      <c r="P134" s="24">
        <f>K134*3</f>
        <v>2589</v>
      </c>
      <c r="Q134" s="25">
        <v>2629.08</v>
      </c>
      <c r="R134" s="108"/>
      <c r="S134" s="108"/>
      <c r="T134" s="108"/>
      <c r="U134" s="26">
        <v>0</v>
      </c>
      <c r="V134" s="27"/>
    </row>
    <row r="135" spans="1:22" s="28" customFormat="1" ht="34.5" customHeight="1" outlineLevel="1">
      <c r="A135" s="131" t="s">
        <v>287</v>
      </c>
      <c r="B135" s="131"/>
      <c r="C135" s="131"/>
      <c r="D135" s="25" t="s">
        <v>134</v>
      </c>
      <c r="E135" s="122">
        <v>639</v>
      </c>
      <c r="F135" s="122"/>
      <c r="G135" s="122"/>
      <c r="H135" s="122">
        <v>1098</v>
      </c>
      <c r="I135" s="122"/>
      <c r="J135" s="122"/>
      <c r="K135" s="42">
        <f t="shared" si="5"/>
        <v>459</v>
      </c>
      <c r="L135" s="108"/>
      <c r="M135" s="108"/>
      <c r="N135" s="108"/>
      <c r="O135" s="25"/>
      <c r="P135" s="24">
        <v>1368</v>
      </c>
      <c r="Q135" s="25">
        <v>1000</v>
      </c>
      <c r="R135" s="108"/>
      <c r="S135" s="108"/>
      <c r="T135" s="108"/>
      <c r="U135" s="26">
        <f>P135-Q135</f>
        <v>368</v>
      </c>
      <c r="V135" s="27" t="s">
        <v>90</v>
      </c>
    </row>
    <row r="136" spans="1:22" s="28" customFormat="1" ht="12" customHeight="1" outlineLevel="1">
      <c r="A136" s="131" t="s">
        <v>288</v>
      </c>
      <c r="B136" s="131"/>
      <c r="C136" s="131"/>
      <c r="D136" s="25"/>
      <c r="E136" s="122">
        <v>869</v>
      </c>
      <c r="F136" s="122"/>
      <c r="G136" s="122"/>
      <c r="H136" s="122">
        <v>1540</v>
      </c>
      <c r="I136" s="122"/>
      <c r="J136" s="122"/>
      <c r="K136" s="42">
        <f t="shared" si="5"/>
        <v>671</v>
      </c>
      <c r="L136" s="108"/>
      <c r="M136" s="108"/>
      <c r="N136" s="108"/>
      <c r="O136" s="25"/>
      <c r="P136" s="24">
        <f>K136*2.98</f>
        <v>1999.58</v>
      </c>
      <c r="Q136" s="25">
        <v>2000</v>
      </c>
      <c r="R136" s="108"/>
      <c r="S136" s="108"/>
      <c r="T136" s="108"/>
      <c r="U136" s="26">
        <v>0</v>
      </c>
      <c r="V136" s="27"/>
    </row>
    <row r="137" spans="1:22" s="29" customFormat="1" ht="23.25" customHeight="1" outlineLevel="1">
      <c r="A137" s="131" t="s">
        <v>289</v>
      </c>
      <c r="B137" s="131"/>
      <c r="C137" s="131"/>
      <c r="D137" s="25"/>
      <c r="E137" s="122">
        <v>874</v>
      </c>
      <c r="F137" s="122"/>
      <c r="G137" s="122"/>
      <c r="H137" s="122">
        <v>1710</v>
      </c>
      <c r="I137" s="122"/>
      <c r="J137" s="122"/>
      <c r="K137" s="42">
        <f t="shared" si="5"/>
        <v>836</v>
      </c>
      <c r="L137" s="108"/>
      <c r="M137" s="108"/>
      <c r="N137" s="108"/>
      <c r="O137" s="25"/>
      <c r="P137" s="24">
        <v>2500</v>
      </c>
      <c r="Q137" s="25">
        <v>2500</v>
      </c>
      <c r="R137" s="108"/>
      <c r="S137" s="108"/>
      <c r="T137" s="108"/>
      <c r="U137" s="26">
        <v>0</v>
      </c>
      <c r="V137" s="68"/>
    </row>
    <row r="138" spans="1:22" s="28" customFormat="1" ht="23.25" customHeight="1" outlineLevel="1">
      <c r="A138" s="131" t="s">
        <v>290</v>
      </c>
      <c r="B138" s="111"/>
      <c r="C138" s="111"/>
      <c r="D138" s="57"/>
      <c r="E138" s="109"/>
      <c r="F138" s="109"/>
      <c r="G138" s="109"/>
      <c r="H138" s="109">
        <v>165</v>
      </c>
      <c r="I138" s="109"/>
      <c r="J138" s="109"/>
      <c r="K138" s="65">
        <f t="shared" si="5"/>
        <v>165</v>
      </c>
      <c r="L138" s="110"/>
      <c r="M138" s="110"/>
      <c r="N138" s="110"/>
      <c r="O138" s="57"/>
      <c r="P138" s="24">
        <f>K138*3.03</f>
        <v>499.95</v>
      </c>
      <c r="Q138" s="57"/>
      <c r="R138" s="110"/>
      <c r="S138" s="110"/>
      <c r="T138" s="110"/>
      <c r="U138" s="26">
        <f>P138-Q138</f>
        <v>499.95</v>
      </c>
      <c r="V138" s="68" t="s">
        <v>58</v>
      </c>
    </row>
    <row r="139" spans="1:22" s="28" customFormat="1" ht="23.25" customHeight="1" outlineLevel="1">
      <c r="A139" s="131" t="s">
        <v>291</v>
      </c>
      <c r="B139" s="131"/>
      <c r="C139" s="131"/>
      <c r="D139" s="57" t="s">
        <v>84</v>
      </c>
      <c r="E139" s="122">
        <v>110</v>
      </c>
      <c r="F139" s="122"/>
      <c r="G139" s="122"/>
      <c r="H139" s="122">
        <v>337</v>
      </c>
      <c r="I139" s="122"/>
      <c r="J139" s="122"/>
      <c r="K139" s="42">
        <f t="shared" si="5"/>
        <v>227</v>
      </c>
      <c r="L139" s="108"/>
      <c r="M139" s="108"/>
      <c r="N139" s="108"/>
      <c r="O139" s="25"/>
      <c r="P139" s="24">
        <f>K139*3</f>
        <v>681</v>
      </c>
      <c r="Q139" s="25">
        <v>681.75</v>
      </c>
      <c r="R139" s="108"/>
      <c r="S139" s="108"/>
      <c r="T139" s="108"/>
      <c r="U139" s="26">
        <v>0</v>
      </c>
      <c r="V139" s="27"/>
    </row>
    <row r="140" spans="1:22" s="28" customFormat="1" ht="23.25" customHeight="1" outlineLevel="1">
      <c r="A140" s="131" t="s">
        <v>292</v>
      </c>
      <c r="B140" s="131"/>
      <c r="C140" s="131"/>
      <c r="D140" s="57" t="s">
        <v>85</v>
      </c>
      <c r="E140" s="122">
        <v>142</v>
      </c>
      <c r="F140" s="122"/>
      <c r="G140" s="122"/>
      <c r="H140" s="122">
        <v>538</v>
      </c>
      <c r="I140" s="122"/>
      <c r="J140" s="122"/>
      <c r="K140" s="42">
        <f t="shared" si="5"/>
        <v>396</v>
      </c>
      <c r="L140" s="108"/>
      <c r="M140" s="108"/>
      <c r="N140" s="108"/>
      <c r="O140" s="25"/>
      <c r="P140" s="24">
        <f>K140*3.03</f>
        <v>1199.8799999999999</v>
      </c>
      <c r="Q140" s="25"/>
      <c r="R140" s="108"/>
      <c r="S140" s="108"/>
      <c r="T140" s="108"/>
      <c r="U140" s="26">
        <f>P140-Q140</f>
        <v>1199.8799999999999</v>
      </c>
      <c r="V140" s="27" t="s">
        <v>58</v>
      </c>
    </row>
    <row r="141" spans="1:22" s="28" customFormat="1" ht="12" customHeight="1" outlineLevel="1">
      <c r="A141" s="131" t="s">
        <v>293</v>
      </c>
      <c r="B141" s="131"/>
      <c r="C141" s="131"/>
      <c r="D141" s="25"/>
      <c r="E141" s="122">
        <v>1285</v>
      </c>
      <c r="F141" s="122"/>
      <c r="G141" s="122"/>
      <c r="H141" s="122">
        <v>2689</v>
      </c>
      <c r="I141" s="122"/>
      <c r="J141" s="122"/>
      <c r="K141" s="42">
        <f t="shared" si="5"/>
        <v>1404</v>
      </c>
      <c r="L141" s="108"/>
      <c r="M141" s="108"/>
      <c r="N141" s="108"/>
      <c r="O141" s="25"/>
      <c r="P141" s="24">
        <f>K141*3.03</f>
        <v>4254.12</v>
      </c>
      <c r="Q141" s="25">
        <v>4252</v>
      </c>
      <c r="R141" s="108"/>
      <c r="S141" s="108"/>
      <c r="T141" s="108"/>
      <c r="U141" s="26">
        <v>0</v>
      </c>
      <c r="V141" s="27"/>
    </row>
    <row r="142" spans="1:22" s="28" customFormat="1" ht="23.25" customHeight="1" outlineLevel="1">
      <c r="A142" s="131" t="s">
        <v>294</v>
      </c>
      <c r="B142" s="131"/>
      <c r="C142" s="131"/>
      <c r="D142" s="25"/>
      <c r="E142" s="122">
        <v>187</v>
      </c>
      <c r="F142" s="122"/>
      <c r="G142" s="122"/>
      <c r="H142" s="122">
        <v>565</v>
      </c>
      <c r="I142" s="122"/>
      <c r="J142" s="122"/>
      <c r="K142" s="42">
        <f t="shared" si="5"/>
        <v>378</v>
      </c>
      <c r="L142" s="108"/>
      <c r="M142" s="108"/>
      <c r="N142" s="108"/>
      <c r="O142" s="25"/>
      <c r="P142" s="24">
        <f>K142*3.03</f>
        <v>1145.34</v>
      </c>
      <c r="Q142" s="25">
        <v>1144</v>
      </c>
      <c r="R142" s="108"/>
      <c r="S142" s="108"/>
      <c r="T142" s="108"/>
      <c r="U142" s="26">
        <v>0</v>
      </c>
      <c r="V142" s="27"/>
    </row>
    <row r="143" spans="1:22" s="28" customFormat="1" ht="12" customHeight="1" outlineLevel="1">
      <c r="A143" s="131" t="s">
        <v>295</v>
      </c>
      <c r="B143" s="131"/>
      <c r="C143" s="131"/>
      <c r="D143" s="57" t="s">
        <v>87</v>
      </c>
      <c r="E143" s="122">
        <v>377</v>
      </c>
      <c r="F143" s="122"/>
      <c r="G143" s="122"/>
      <c r="H143" s="122">
        <v>629</v>
      </c>
      <c r="I143" s="122"/>
      <c r="J143" s="122"/>
      <c r="K143" s="42">
        <f t="shared" si="5"/>
        <v>252</v>
      </c>
      <c r="L143" s="108"/>
      <c r="M143" s="108"/>
      <c r="N143" s="108"/>
      <c r="O143" s="25"/>
      <c r="P143" s="24">
        <f>K143*3</f>
        <v>756</v>
      </c>
      <c r="Q143" s="25">
        <v>673</v>
      </c>
      <c r="R143" s="108"/>
      <c r="S143" s="108"/>
      <c r="T143" s="108"/>
      <c r="U143" s="26">
        <f>P143-Q143</f>
        <v>83</v>
      </c>
      <c r="V143" s="27"/>
    </row>
    <row r="144" spans="1:22" s="28" customFormat="1" ht="23.25" customHeight="1" outlineLevel="1">
      <c r="A144" s="131" t="s">
        <v>296</v>
      </c>
      <c r="B144" s="131"/>
      <c r="C144" s="131"/>
      <c r="D144" s="25"/>
      <c r="E144" s="122">
        <v>127</v>
      </c>
      <c r="F144" s="122"/>
      <c r="G144" s="122"/>
      <c r="H144" s="122">
        <v>165</v>
      </c>
      <c r="I144" s="122"/>
      <c r="J144" s="122"/>
      <c r="K144" s="42">
        <f t="shared" si="5"/>
        <v>38</v>
      </c>
      <c r="L144" s="108"/>
      <c r="M144" s="108"/>
      <c r="N144" s="108"/>
      <c r="O144" s="25"/>
      <c r="P144" s="24">
        <f>K144*3.03</f>
        <v>115.13999999999999</v>
      </c>
      <c r="Q144" s="25">
        <v>117</v>
      </c>
      <c r="R144" s="108"/>
      <c r="S144" s="108"/>
      <c r="T144" s="108"/>
      <c r="U144" s="26">
        <v>0</v>
      </c>
      <c r="V144" s="27"/>
    </row>
    <row r="145" spans="1:22" s="29" customFormat="1" ht="23.25" customHeight="1" outlineLevel="1">
      <c r="A145" s="131" t="s">
        <v>297</v>
      </c>
      <c r="B145" s="131"/>
      <c r="C145" s="131"/>
      <c r="D145" s="25"/>
      <c r="E145" s="122">
        <v>490</v>
      </c>
      <c r="F145" s="122"/>
      <c r="G145" s="122"/>
      <c r="H145" s="122">
        <v>712</v>
      </c>
      <c r="I145" s="122"/>
      <c r="J145" s="122"/>
      <c r="K145" s="42">
        <f t="shared" si="5"/>
        <v>222</v>
      </c>
      <c r="L145" s="108"/>
      <c r="M145" s="108"/>
      <c r="N145" s="108"/>
      <c r="O145" s="25"/>
      <c r="P145" s="24">
        <f>K145*3</f>
        <v>666</v>
      </c>
      <c r="Q145" s="25">
        <v>667.2</v>
      </c>
      <c r="R145" s="108"/>
      <c r="S145" s="108"/>
      <c r="T145" s="108"/>
      <c r="U145" s="26">
        <v>0</v>
      </c>
      <c r="V145" s="64"/>
    </row>
    <row r="146" spans="1:22" s="29" customFormat="1" ht="23.25" customHeight="1" outlineLevel="1">
      <c r="A146" s="131" t="s">
        <v>298</v>
      </c>
      <c r="B146" s="111"/>
      <c r="C146" s="111"/>
      <c r="D146" s="57"/>
      <c r="E146" s="109"/>
      <c r="F146" s="109"/>
      <c r="G146" s="109"/>
      <c r="H146" s="109">
        <v>495</v>
      </c>
      <c r="I146" s="109"/>
      <c r="J146" s="109"/>
      <c r="K146" s="65">
        <f t="shared" si="5"/>
        <v>495</v>
      </c>
      <c r="L146" s="110"/>
      <c r="M146" s="110"/>
      <c r="N146" s="110"/>
      <c r="O146" s="57"/>
      <c r="P146" s="66">
        <f>K146*3.03</f>
        <v>1499.85</v>
      </c>
      <c r="Q146" s="57"/>
      <c r="R146" s="110"/>
      <c r="S146" s="110"/>
      <c r="T146" s="110"/>
      <c r="U146" s="67">
        <f>P146-Q146</f>
        <v>1499.85</v>
      </c>
      <c r="V146" s="64" t="s">
        <v>58</v>
      </c>
    </row>
    <row r="147" spans="1:22" s="28" customFormat="1" ht="12" customHeight="1" outlineLevel="1">
      <c r="A147" s="131" t="s">
        <v>299</v>
      </c>
      <c r="B147" s="111"/>
      <c r="C147" s="111"/>
      <c r="D147" s="57"/>
      <c r="E147" s="109">
        <v>82</v>
      </c>
      <c r="F147" s="109"/>
      <c r="G147" s="109"/>
      <c r="H147" s="109">
        <v>149</v>
      </c>
      <c r="I147" s="109"/>
      <c r="J147" s="109"/>
      <c r="K147" s="65">
        <f t="shared" si="5"/>
        <v>67</v>
      </c>
      <c r="L147" s="110"/>
      <c r="M147" s="110"/>
      <c r="N147" s="110"/>
      <c r="O147" s="57"/>
      <c r="P147" s="66">
        <f>K147*3.03</f>
        <v>203.01</v>
      </c>
      <c r="Q147" s="57"/>
      <c r="R147" s="110"/>
      <c r="S147" s="110"/>
      <c r="T147" s="110"/>
      <c r="U147" s="67">
        <v>203</v>
      </c>
      <c r="V147" s="27"/>
    </row>
    <row r="148" spans="1:22" s="28" customFormat="1" ht="23.25" customHeight="1" outlineLevel="1">
      <c r="A148" s="131" t="s">
        <v>300</v>
      </c>
      <c r="B148" s="131"/>
      <c r="C148" s="131"/>
      <c r="D148" s="25"/>
      <c r="E148" s="122">
        <v>0</v>
      </c>
      <c r="F148" s="122"/>
      <c r="G148" s="122"/>
      <c r="H148" s="122">
        <v>4</v>
      </c>
      <c r="I148" s="122"/>
      <c r="J148" s="122"/>
      <c r="K148" s="42">
        <f t="shared" si="5"/>
        <v>4</v>
      </c>
      <c r="L148" s="108"/>
      <c r="M148" s="108"/>
      <c r="N148" s="108"/>
      <c r="O148" s="25"/>
      <c r="P148" s="24">
        <f>K148*3.03</f>
        <v>12.12</v>
      </c>
      <c r="Q148" s="25"/>
      <c r="R148" s="108"/>
      <c r="S148" s="108"/>
      <c r="T148" s="108"/>
      <c r="U148" s="26">
        <f>P148-Q148</f>
        <v>12.12</v>
      </c>
      <c r="V148" s="27"/>
    </row>
    <row r="149" spans="1:22" s="28" customFormat="1" ht="23.25" customHeight="1" outlineLevel="1">
      <c r="A149" s="131" t="s">
        <v>301</v>
      </c>
      <c r="B149" s="131"/>
      <c r="C149" s="131"/>
      <c r="D149" s="57" t="s">
        <v>50</v>
      </c>
      <c r="E149" s="122">
        <v>342</v>
      </c>
      <c r="F149" s="122"/>
      <c r="G149" s="122"/>
      <c r="H149" s="122">
        <v>870</v>
      </c>
      <c r="I149" s="122"/>
      <c r="J149" s="122"/>
      <c r="K149" s="42">
        <f t="shared" si="5"/>
        <v>528</v>
      </c>
      <c r="L149" s="108"/>
      <c r="M149" s="108"/>
      <c r="N149" s="108"/>
      <c r="O149" s="25"/>
      <c r="P149" s="24">
        <f>K149*3.03</f>
        <v>1599.84</v>
      </c>
      <c r="Q149" s="25"/>
      <c r="R149" s="108"/>
      <c r="S149" s="108"/>
      <c r="T149" s="108"/>
      <c r="U149" s="26">
        <f>P149-Q149</f>
        <v>1599.84</v>
      </c>
      <c r="V149" s="27" t="s">
        <v>78</v>
      </c>
    </row>
    <row r="150" spans="1:22" s="28" customFormat="1" ht="23.25" customHeight="1" outlineLevel="1">
      <c r="A150" s="131" t="s">
        <v>302</v>
      </c>
      <c r="B150" s="131"/>
      <c r="C150" s="131"/>
      <c r="D150" s="25"/>
      <c r="E150" s="122">
        <v>772</v>
      </c>
      <c r="F150" s="122"/>
      <c r="G150" s="122"/>
      <c r="H150" s="122">
        <v>1200</v>
      </c>
      <c r="I150" s="122"/>
      <c r="J150" s="122"/>
      <c r="K150" s="42">
        <f t="shared" si="5"/>
        <v>428</v>
      </c>
      <c r="L150" s="108"/>
      <c r="M150" s="108"/>
      <c r="N150" s="108"/>
      <c r="O150" s="25"/>
      <c r="P150" s="24">
        <v>1300</v>
      </c>
      <c r="Q150" s="25">
        <v>1300</v>
      </c>
      <c r="R150" s="108"/>
      <c r="S150" s="108"/>
      <c r="T150" s="108"/>
      <c r="U150" s="26">
        <f>P150-Q150</f>
        <v>0</v>
      </c>
      <c r="V150" s="27"/>
    </row>
    <row r="151" spans="1:22" s="28" customFormat="1" ht="23.25" customHeight="1" outlineLevel="1">
      <c r="A151" s="131" t="s">
        <v>303</v>
      </c>
      <c r="B151" s="131"/>
      <c r="C151" s="131"/>
      <c r="D151" s="25"/>
      <c r="E151" s="122">
        <v>232</v>
      </c>
      <c r="F151" s="122"/>
      <c r="G151" s="122"/>
      <c r="H151" s="122">
        <v>502</v>
      </c>
      <c r="I151" s="122"/>
      <c r="J151" s="122"/>
      <c r="K151" s="42">
        <f t="shared" si="5"/>
        <v>270</v>
      </c>
      <c r="L151" s="108"/>
      <c r="M151" s="108"/>
      <c r="N151" s="108"/>
      <c r="O151" s="25"/>
      <c r="P151" s="24">
        <v>800</v>
      </c>
      <c r="Q151" s="25">
        <v>800</v>
      </c>
      <c r="R151" s="108"/>
      <c r="S151" s="108"/>
      <c r="T151" s="108"/>
      <c r="U151" s="26">
        <f>P151-Q151</f>
        <v>0</v>
      </c>
      <c r="V151" s="27"/>
    </row>
    <row r="152" spans="1:22" s="28" customFormat="1" ht="23.25" customHeight="1" outlineLevel="1">
      <c r="A152" s="131" t="s">
        <v>304</v>
      </c>
      <c r="B152" s="131"/>
      <c r="C152" s="131"/>
      <c r="D152" s="25"/>
      <c r="E152" s="122">
        <v>1043</v>
      </c>
      <c r="F152" s="122"/>
      <c r="G152" s="122"/>
      <c r="H152" s="122">
        <v>2802</v>
      </c>
      <c r="I152" s="122"/>
      <c r="J152" s="122"/>
      <c r="K152" s="42">
        <f t="shared" si="5"/>
        <v>1759</v>
      </c>
      <c r="L152" s="108"/>
      <c r="M152" s="108"/>
      <c r="N152" s="108"/>
      <c r="O152" s="25"/>
      <c r="P152" s="24">
        <f>K152*3.03</f>
        <v>5329.7699999999995</v>
      </c>
      <c r="Q152" s="25">
        <v>5329.77</v>
      </c>
      <c r="R152" s="108"/>
      <c r="S152" s="108"/>
      <c r="T152" s="108"/>
      <c r="U152" s="26">
        <v>0</v>
      </c>
      <c r="V152" s="27"/>
    </row>
    <row r="153" spans="1:22" s="28" customFormat="1" ht="23.25" customHeight="1" outlineLevel="1">
      <c r="A153" s="131" t="s">
        <v>305</v>
      </c>
      <c r="B153" s="131"/>
      <c r="C153" s="131"/>
      <c r="D153" s="25"/>
      <c r="E153" s="122">
        <v>157</v>
      </c>
      <c r="F153" s="122"/>
      <c r="G153" s="122"/>
      <c r="H153" s="122">
        <v>350</v>
      </c>
      <c r="I153" s="122"/>
      <c r="J153" s="122"/>
      <c r="K153" s="42">
        <f t="shared" si="5"/>
        <v>193</v>
      </c>
      <c r="L153" s="108"/>
      <c r="M153" s="108"/>
      <c r="N153" s="108"/>
      <c r="O153" s="25"/>
      <c r="P153" s="24">
        <f>K153*2.96</f>
        <v>571.28</v>
      </c>
      <c r="Q153" s="25">
        <v>571.28</v>
      </c>
      <c r="R153" s="108"/>
      <c r="S153" s="108"/>
      <c r="T153" s="108"/>
      <c r="U153" s="26">
        <v>0</v>
      </c>
      <c r="V153" s="27"/>
    </row>
    <row r="154" spans="1:22" s="28" customFormat="1" ht="23.25" customHeight="1" outlineLevel="1">
      <c r="A154" s="131" t="s">
        <v>306</v>
      </c>
      <c r="B154" s="131"/>
      <c r="C154" s="131"/>
      <c r="D154" s="25"/>
      <c r="E154" s="122">
        <v>387</v>
      </c>
      <c r="F154" s="122"/>
      <c r="G154" s="122"/>
      <c r="H154" s="122">
        <v>1014</v>
      </c>
      <c r="I154" s="122"/>
      <c r="J154" s="122"/>
      <c r="K154" s="42">
        <f t="shared" si="5"/>
        <v>627</v>
      </c>
      <c r="L154" s="108"/>
      <c r="M154" s="108"/>
      <c r="N154" s="108"/>
      <c r="O154" s="25"/>
      <c r="P154" s="24">
        <f>K154*3</f>
        <v>1881</v>
      </c>
      <c r="Q154" s="25">
        <v>1880</v>
      </c>
      <c r="R154" s="108"/>
      <c r="S154" s="108"/>
      <c r="T154" s="108"/>
      <c r="U154" s="26">
        <v>0</v>
      </c>
      <c r="V154" s="27"/>
    </row>
    <row r="155" spans="1:22" s="62" customFormat="1" ht="23.25" customHeight="1" outlineLevel="1">
      <c r="A155" s="131" t="s">
        <v>307</v>
      </c>
      <c r="B155" s="131"/>
      <c r="C155" s="131"/>
      <c r="D155" s="25"/>
      <c r="E155" s="122">
        <v>1098</v>
      </c>
      <c r="F155" s="122"/>
      <c r="G155" s="122"/>
      <c r="H155" s="122">
        <v>1890</v>
      </c>
      <c r="I155" s="122"/>
      <c r="J155" s="122"/>
      <c r="K155" s="42">
        <f t="shared" si="5"/>
        <v>792</v>
      </c>
      <c r="L155" s="108"/>
      <c r="M155" s="108"/>
      <c r="N155" s="108"/>
      <c r="O155" s="25"/>
      <c r="P155" s="24">
        <f>K155*3</f>
        <v>2376</v>
      </c>
      <c r="Q155" s="25">
        <v>2378</v>
      </c>
      <c r="R155" s="108"/>
      <c r="S155" s="108"/>
      <c r="T155" s="108"/>
      <c r="U155" s="26">
        <v>0</v>
      </c>
      <c r="V155" s="61"/>
    </row>
    <row r="156" spans="1:22" s="28" customFormat="1" ht="23.25" customHeight="1" outlineLevel="1">
      <c r="A156" s="131" t="s">
        <v>308</v>
      </c>
      <c r="B156" s="111"/>
      <c r="C156" s="111"/>
      <c r="D156" s="57"/>
      <c r="E156" s="109">
        <v>680</v>
      </c>
      <c r="F156" s="109"/>
      <c r="G156" s="109"/>
      <c r="H156" s="109">
        <v>1175</v>
      </c>
      <c r="I156" s="109"/>
      <c r="J156" s="109"/>
      <c r="K156" s="65">
        <f t="shared" si="5"/>
        <v>495</v>
      </c>
      <c r="L156" s="110"/>
      <c r="M156" s="110"/>
      <c r="N156" s="110"/>
      <c r="O156" s="57"/>
      <c r="P156" s="24">
        <f>K156*3.03</f>
        <v>1499.85</v>
      </c>
      <c r="Q156" s="57">
        <v>1500</v>
      </c>
      <c r="R156" s="110"/>
      <c r="S156" s="110"/>
      <c r="T156" s="110"/>
      <c r="U156" s="67">
        <v>0</v>
      </c>
      <c r="V156" s="27"/>
    </row>
    <row r="157" spans="1:22" s="28" customFormat="1" ht="23.25" customHeight="1" outlineLevel="1">
      <c r="A157" s="131" t="s">
        <v>309</v>
      </c>
      <c r="B157" s="131"/>
      <c r="C157" s="131"/>
      <c r="D157" s="25" t="s">
        <v>132</v>
      </c>
      <c r="E157" s="122">
        <v>714</v>
      </c>
      <c r="F157" s="122"/>
      <c r="G157" s="122"/>
      <c r="H157" s="122">
        <v>1123</v>
      </c>
      <c r="I157" s="122"/>
      <c r="J157" s="122"/>
      <c r="K157" s="42">
        <f t="shared" si="5"/>
        <v>409</v>
      </c>
      <c r="L157" s="108"/>
      <c r="M157" s="108"/>
      <c r="N157" s="108"/>
      <c r="O157" s="25"/>
      <c r="P157" s="24">
        <f>K157*3</f>
        <v>1227</v>
      </c>
      <c r="Q157" s="25">
        <v>1500</v>
      </c>
      <c r="R157" s="108"/>
      <c r="S157" s="108"/>
      <c r="T157" s="108"/>
      <c r="U157" s="26">
        <v>0</v>
      </c>
      <c r="V157" s="27"/>
    </row>
    <row r="158" spans="1:22" s="28" customFormat="1" ht="23.25" customHeight="1" outlineLevel="1">
      <c r="A158" s="131" t="s">
        <v>310</v>
      </c>
      <c r="B158" s="131"/>
      <c r="C158" s="131"/>
      <c r="D158" s="25" t="s">
        <v>131</v>
      </c>
      <c r="E158" s="122">
        <v>382</v>
      </c>
      <c r="F158" s="122"/>
      <c r="G158" s="122"/>
      <c r="H158" s="122">
        <v>782</v>
      </c>
      <c r="I158" s="122"/>
      <c r="J158" s="122"/>
      <c r="K158" s="42">
        <f t="shared" si="5"/>
        <v>400</v>
      </c>
      <c r="L158" s="108"/>
      <c r="M158" s="108"/>
      <c r="N158" s="108"/>
      <c r="O158" s="25"/>
      <c r="P158" s="24">
        <f>K158*3</f>
        <v>1200</v>
      </c>
      <c r="Q158" s="25">
        <v>1200</v>
      </c>
      <c r="R158" s="108"/>
      <c r="S158" s="108"/>
      <c r="T158" s="108"/>
      <c r="U158" s="26">
        <f>P158-Q158</f>
        <v>0</v>
      </c>
      <c r="V158" s="27"/>
    </row>
    <row r="159" spans="1:22" s="28" customFormat="1" ht="23.25" customHeight="1" outlineLevel="1">
      <c r="A159" s="131" t="s">
        <v>311</v>
      </c>
      <c r="B159" s="131"/>
      <c r="C159" s="131"/>
      <c r="D159" s="25" t="s">
        <v>129</v>
      </c>
      <c r="E159" s="122">
        <v>1585</v>
      </c>
      <c r="F159" s="122"/>
      <c r="G159" s="122"/>
      <c r="H159" s="122">
        <v>2144</v>
      </c>
      <c r="I159" s="122"/>
      <c r="J159" s="122"/>
      <c r="K159" s="42">
        <f t="shared" si="5"/>
        <v>559</v>
      </c>
      <c r="L159" s="108"/>
      <c r="M159" s="108"/>
      <c r="N159" s="108"/>
      <c r="O159" s="25"/>
      <c r="P159" s="24">
        <v>1700</v>
      </c>
      <c r="Q159" s="25">
        <v>500</v>
      </c>
      <c r="R159" s="108"/>
      <c r="S159" s="108"/>
      <c r="T159" s="108"/>
      <c r="U159" s="26">
        <v>1200</v>
      </c>
      <c r="V159" s="27" t="s">
        <v>58</v>
      </c>
    </row>
    <row r="160" spans="1:22" s="28" customFormat="1" ht="23.25" customHeight="1" outlineLevel="1">
      <c r="A160" s="131" t="s">
        <v>312</v>
      </c>
      <c r="B160" s="131"/>
      <c r="C160" s="131"/>
      <c r="D160" s="25"/>
      <c r="E160" s="122">
        <v>137</v>
      </c>
      <c r="F160" s="122"/>
      <c r="G160" s="122"/>
      <c r="H160" s="122">
        <v>220</v>
      </c>
      <c r="I160" s="122"/>
      <c r="J160" s="122"/>
      <c r="K160" s="42">
        <f t="shared" si="5"/>
        <v>83</v>
      </c>
      <c r="L160" s="108"/>
      <c r="M160" s="108"/>
      <c r="N160" s="108"/>
      <c r="O160" s="25"/>
      <c r="P160" s="24">
        <f>K160*3.03</f>
        <v>251.48999999999998</v>
      </c>
      <c r="Q160" s="25">
        <v>250</v>
      </c>
      <c r="R160" s="108"/>
      <c r="S160" s="108"/>
      <c r="T160" s="108"/>
      <c r="U160" s="26">
        <v>0</v>
      </c>
      <c r="V160" s="27"/>
    </row>
    <row r="161" spans="1:22" s="28" customFormat="1" ht="23.25" customHeight="1" outlineLevel="1">
      <c r="A161" s="131" t="s">
        <v>313</v>
      </c>
      <c r="B161" s="131"/>
      <c r="C161" s="131"/>
      <c r="D161" s="25"/>
      <c r="E161" s="122">
        <v>775</v>
      </c>
      <c r="F161" s="122"/>
      <c r="G161" s="122"/>
      <c r="H161" s="122">
        <v>1450</v>
      </c>
      <c r="I161" s="122"/>
      <c r="J161" s="122"/>
      <c r="K161" s="42">
        <f t="shared" si="5"/>
        <v>675</v>
      </c>
      <c r="L161" s="108"/>
      <c r="M161" s="108"/>
      <c r="N161" s="108"/>
      <c r="O161" s="25"/>
      <c r="P161" s="24">
        <v>2034</v>
      </c>
      <c r="Q161" s="25">
        <v>800</v>
      </c>
      <c r="R161" s="108"/>
      <c r="S161" s="108"/>
      <c r="T161" s="108"/>
      <c r="U161" s="26">
        <f>P161-Q161</f>
        <v>1234</v>
      </c>
      <c r="V161" s="27" t="s">
        <v>58</v>
      </c>
    </row>
    <row r="162" spans="1:22" s="28" customFormat="1" ht="23.25" customHeight="1" outlineLevel="1">
      <c r="A162" s="131" t="s">
        <v>314</v>
      </c>
      <c r="B162" s="131"/>
      <c r="C162" s="131"/>
      <c r="D162" s="25"/>
      <c r="E162" s="122">
        <v>35</v>
      </c>
      <c r="F162" s="122"/>
      <c r="G162" s="122"/>
      <c r="H162" s="122">
        <v>55</v>
      </c>
      <c r="I162" s="122"/>
      <c r="J162" s="122"/>
      <c r="K162" s="42">
        <f t="shared" si="5"/>
        <v>20</v>
      </c>
      <c r="L162" s="108"/>
      <c r="M162" s="108"/>
      <c r="N162" s="108"/>
      <c r="O162" s="25"/>
      <c r="P162" s="24">
        <f>K162*3.03</f>
        <v>60.599999999999994</v>
      </c>
      <c r="Q162" s="25">
        <v>60.4</v>
      </c>
      <c r="R162" s="108"/>
      <c r="S162" s="108"/>
      <c r="T162" s="108"/>
      <c r="U162" s="26">
        <f>P162-Q162</f>
        <v>0.19999999999999574</v>
      </c>
      <c r="V162" s="27"/>
    </row>
    <row r="163" spans="1:22" s="29" customFormat="1" ht="23.25" customHeight="1" outlineLevel="1">
      <c r="A163" s="131" t="s">
        <v>315</v>
      </c>
      <c r="B163" s="131"/>
      <c r="C163" s="131"/>
      <c r="D163" s="25"/>
      <c r="E163" s="122">
        <v>24</v>
      </c>
      <c r="F163" s="122"/>
      <c r="G163" s="122"/>
      <c r="H163" s="122">
        <v>55</v>
      </c>
      <c r="I163" s="122"/>
      <c r="J163" s="122"/>
      <c r="K163" s="42">
        <f t="shared" si="5"/>
        <v>31</v>
      </c>
      <c r="L163" s="108"/>
      <c r="M163" s="108"/>
      <c r="N163" s="108"/>
      <c r="O163" s="25"/>
      <c r="P163" s="24">
        <f>K163*3.03</f>
        <v>93.92999999999999</v>
      </c>
      <c r="Q163" s="25"/>
      <c r="R163" s="108"/>
      <c r="S163" s="108"/>
      <c r="T163" s="108"/>
      <c r="U163" s="26">
        <f>P163-Q163</f>
        <v>93.92999999999999</v>
      </c>
      <c r="V163" s="68"/>
    </row>
    <row r="164" spans="1:22" s="29" customFormat="1" ht="23.25" customHeight="1" outlineLevel="1">
      <c r="A164" s="131" t="s">
        <v>316</v>
      </c>
      <c r="B164" s="111"/>
      <c r="C164" s="111"/>
      <c r="D164" s="57"/>
      <c r="E164" s="109">
        <v>411</v>
      </c>
      <c r="F164" s="109"/>
      <c r="G164" s="109"/>
      <c r="H164" s="109">
        <v>873</v>
      </c>
      <c r="I164" s="109"/>
      <c r="J164" s="109"/>
      <c r="K164" s="65">
        <f t="shared" si="5"/>
        <v>462</v>
      </c>
      <c r="L164" s="110"/>
      <c r="M164" s="110"/>
      <c r="N164" s="110"/>
      <c r="O164" s="57"/>
      <c r="P164" s="24">
        <f>K164*3.03</f>
        <v>1399.86</v>
      </c>
      <c r="Q164" s="57">
        <v>1400</v>
      </c>
      <c r="R164" s="110"/>
      <c r="S164" s="110"/>
      <c r="T164" s="110"/>
      <c r="U164" s="26">
        <v>0</v>
      </c>
      <c r="V164" s="68"/>
    </row>
    <row r="165" spans="1:22" s="28" customFormat="1" ht="23.25" customHeight="1" outlineLevel="1">
      <c r="A165" s="131" t="s">
        <v>317</v>
      </c>
      <c r="B165" s="111"/>
      <c r="C165" s="111"/>
      <c r="D165" s="25" t="s">
        <v>130</v>
      </c>
      <c r="E165" s="109">
        <v>316</v>
      </c>
      <c r="F165" s="109"/>
      <c r="G165" s="109"/>
      <c r="H165" s="109">
        <v>907</v>
      </c>
      <c r="I165" s="109"/>
      <c r="J165" s="109"/>
      <c r="K165" s="65">
        <f t="shared" si="5"/>
        <v>591</v>
      </c>
      <c r="L165" s="110"/>
      <c r="M165" s="110"/>
      <c r="N165" s="110"/>
      <c r="O165" s="57"/>
      <c r="P165" s="24">
        <v>1805</v>
      </c>
      <c r="Q165" s="57">
        <v>1000</v>
      </c>
      <c r="R165" s="110"/>
      <c r="S165" s="110"/>
      <c r="T165" s="110"/>
      <c r="U165" s="26">
        <f>P165-Q165</f>
        <v>805</v>
      </c>
      <c r="V165" s="27"/>
    </row>
    <row r="166" spans="1:22" s="28" customFormat="1" ht="23.25" customHeight="1" outlineLevel="1">
      <c r="A166" s="104" t="s">
        <v>191</v>
      </c>
      <c r="B166" s="37"/>
      <c r="C166" s="37"/>
      <c r="D166" s="32"/>
      <c r="E166" s="39"/>
      <c r="F166" s="39"/>
      <c r="G166" s="39"/>
      <c r="H166" s="39"/>
      <c r="I166" s="39"/>
      <c r="J166" s="39"/>
      <c r="K166" s="39"/>
      <c r="L166" s="40"/>
      <c r="M166" s="40"/>
      <c r="N166" s="40"/>
      <c r="O166" s="38"/>
      <c r="P166" s="35"/>
      <c r="Q166" s="38"/>
      <c r="R166" s="40"/>
      <c r="S166" s="40"/>
      <c r="T166" s="40"/>
      <c r="U166" s="36">
        <f>SUM(U127:U165)</f>
        <v>10340.830000000002</v>
      </c>
      <c r="V166" s="27"/>
    </row>
    <row r="167" spans="1:22" s="28" customFormat="1" ht="27" customHeight="1" outlineLevel="1">
      <c r="A167" s="105" t="s">
        <v>35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7"/>
      <c r="V167" s="27"/>
    </row>
    <row r="168" spans="1:22" s="28" customFormat="1" ht="23.25" customHeight="1" outlineLevel="1">
      <c r="A168" s="131" t="s">
        <v>6</v>
      </c>
      <c r="B168" s="131"/>
      <c r="C168" s="131"/>
      <c r="D168" s="25"/>
      <c r="E168" s="122">
        <v>985</v>
      </c>
      <c r="F168" s="122"/>
      <c r="G168" s="122"/>
      <c r="H168" s="122">
        <v>1079</v>
      </c>
      <c r="I168" s="122"/>
      <c r="J168" s="122"/>
      <c r="K168" s="42">
        <f t="shared" si="5"/>
        <v>94</v>
      </c>
      <c r="L168" s="108"/>
      <c r="M168" s="108"/>
      <c r="N168" s="108"/>
      <c r="O168" s="25"/>
      <c r="P168" s="24">
        <f>K168*2.92</f>
        <v>274.48</v>
      </c>
      <c r="Q168" s="25">
        <v>274</v>
      </c>
      <c r="R168" s="108"/>
      <c r="S168" s="108"/>
      <c r="T168" s="108"/>
      <c r="U168" s="26">
        <f>P168-Q168</f>
        <v>0.4800000000000182</v>
      </c>
      <c r="V168" s="27"/>
    </row>
    <row r="169" spans="1:22" s="28" customFormat="1" ht="23.25" customHeight="1" outlineLevel="1">
      <c r="A169" s="131" t="s">
        <v>318</v>
      </c>
      <c r="B169" s="131"/>
      <c r="C169" s="131"/>
      <c r="D169" s="25" t="s">
        <v>135</v>
      </c>
      <c r="E169" s="122">
        <v>350</v>
      </c>
      <c r="F169" s="122"/>
      <c r="G169" s="122"/>
      <c r="H169" s="122">
        <v>706</v>
      </c>
      <c r="I169" s="122"/>
      <c r="J169" s="122"/>
      <c r="K169" s="42">
        <f t="shared" si="5"/>
        <v>356</v>
      </c>
      <c r="L169" s="108"/>
      <c r="M169" s="108"/>
      <c r="N169" s="108"/>
      <c r="O169" s="25"/>
      <c r="P169" s="24">
        <f>K169*3.03</f>
        <v>1078.6799999999998</v>
      </c>
      <c r="Q169" s="25">
        <v>500</v>
      </c>
      <c r="R169" s="108"/>
      <c r="S169" s="108"/>
      <c r="T169" s="108"/>
      <c r="U169" s="26">
        <v>570</v>
      </c>
      <c r="V169" s="27" t="s">
        <v>58</v>
      </c>
    </row>
    <row r="170" spans="1:22" s="62" customFormat="1" ht="23.25" customHeight="1" outlineLevel="1">
      <c r="A170" s="131" t="s">
        <v>319</v>
      </c>
      <c r="B170" s="131"/>
      <c r="C170" s="131"/>
      <c r="D170" s="25"/>
      <c r="E170" s="122">
        <v>420</v>
      </c>
      <c r="F170" s="122"/>
      <c r="G170" s="122"/>
      <c r="H170" s="122">
        <v>960</v>
      </c>
      <c r="I170" s="122"/>
      <c r="J170" s="122"/>
      <c r="K170" s="42">
        <f t="shared" si="5"/>
        <v>540</v>
      </c>
      <c r="L170" s="108"/>
      <c r="M170" s="108"/>
      <c r="N170" s="108"/>
      <c r="O170" s="25"/>
      <c r="P170" s="24">
        <f>K170*3.03</f>
        <v>1636.1999999999998</v>
      </c>
      <c r="Q170" s="25">
        <v>1168</v>
      </c>
      <c r="R170" s="108"/>
      <c r="S170" s="108"/>
      <c r="T170" s="108"/>
      <c r="U170" s="26">
        <f>P170-Q170</f>
        <v>468.1999999999998</v>
      </c>
      <c r="V170" s="27" t="s">
        <v>58</v>
      </c>
    </row>
    <row r="171" spans="1:22" s="46" customFormat="1" ht="23.25" customHeight="1" outlineLevel="1">
      <c r="A171" s="131" t="s">
        <v>320</v>
      </c>
      <c r="B171" s="131"/>
      <c r="C171" s="131"/>
      <c r="D171" s="25"/>
      <c r="E171" s="122"/>
      <c r="F171" s="122"/>
      <c r="G171" s="122"/>
      <c r="H171" s="122">
        <v>7</v>
      </c>
      <c r="I171" s="122"/>
      <c r="J171" s="122"/>
      <c r="K171" s="42">
        <f t="shared" si="5"/>
        <v>7</v>
      </c>
      <c r="L171" s="108"/>
      <c r="M171" s="108"/>
      <c r="N171" s="108"/>
      <c r="O171" s="25"/>
      <c r="P171" s="24">
        <f>K171*3.03</f>
        <v>21.209999999999997</v>
      </c>
      <c r="Q171" s="25"/>
      <c r="R171" s="108"/>
      <c r="S171" s="108"/>
      <c r="T171" s="108"/>
      <c r="U171" s="63">
        <v>21</v>
      </c>
      <c r="V171" s="64"/>
    </row>
    <row r="172" spans="1:22" s="28" customFormat="1" ht="23.25" customHeight="1" outlineLevel="1">
      <c r="A172" s="131" t="s">
        <v>321</v>
      </c>
      <c r="B172" s="131"/>
      <c r="C172" s="131"/>
      <c r="D172" s="25"/>
      <c r="E172" s="122">
        <v>171</v>
      </c>
      <c r="F172" s="122"/>
      <c r="G172" s="122"/>
      <c r="H172" s="122">
        <v>220</v>
      </c>
      <c r="I172" s="122"/>
      <c r="J172" s="122"/>
      <c r="K172" s="42">
        <f t="shared" si="5"/>
        <v>49</v>
      </c>
      <c r="L172" s="108"/>
      <c r="M172" s="108"/>
      <c r="N172" s="108"/>
      <c r="O172" s="25"/>
      <c r="P172" s="24">
        <f>K172*3.03</f>
        <v>148.47</v>
      </c>
      <c r="Q172" s="25">
        <v>148.47</v>
      </c>
      <c r="R172" s="108"/>
      <c r="S172" s="108"/>
      <c r="T172" s="108"/>
      <c r="U172" s="26">
        <f aca="true" t="shared" si="6" ref="U172:U181">P172-Q172</f>
        <v>0</v>
      </c>
      <c r="V172" s="27"/>
    </row>
    <row r="173" spans="1:22" s="28" customFormat="1" ht="23.25" customHeight="1" outlineLevel="1">
      <c r="A173" s="131" t="s">
        <v>322</v>
      </c>
      <c r="B173" s="131"/>
      <c r="C173" s="131"/>
      <c r="D173" s="25"/>
      <c r="E173" s="122">
        <v>2718</v>
      </c>
      <c r="F173" s="122"/>
      <c r="G173" s="122"/>
      <c r="H173" s="122">
        <v>4113</v>
      </c>
      <c r="I173" s="122"/>
      <c r="J173" s="122"/>
      <c r="K173" s="42">
        <f t="shared" si="5"/>
        <v>1395</v>
      </c>
      <c r="L173" s="108"/>
      <c r="M173" s="108"/>
      <c r="N173" s="108"/>
      <c r="O173" s="25"/>
      <c r="P173" s="24">
        <v>4200</v>
      </c>
      <c r="Q173" s="25">
        <v>4200</v>
      </c>
      <c r="R173" s="108"/>
      <c r="S173" s="108"/>
      <c r="T173" s="108"/>
      <c r="U173" s="26">
        <f t="shared" si="6"/>
        <v>0</v>
      </c>
      <c r="V173" s="27"/>
    </row>
    <row r="174" spans="1:22" s="28" customFormat="1" ht="23.25" customHeight="1" outlineLevel="1">
      <c r="A174" s="131" t="s">
        <v>323</v>
      </c>
      <c r="B174" s="131"/>
      <c r="C174" s="131"/>
      <c r="D174" s="25"/>
      <c r="E174" s="122">
        <v>68</v>
      </c>
      <c r="F174" s="122"/>
      <c r="G174" s="122"/>
      <c r="H174" s="122">
        <v>125</v>
      </c>
      <c r="I174" s="122"/>
      <c r="J174" s="122"/>
      <c r="K174" s="42">
        <f t="shared" si="5"/>
        <v>57</v>
      </c>
      <c r="L174" s="108"/>
      <c r="M174" s="108"/>
      <c r="N174" s="108"/>
      <c r="O174" s="25"/>
      <c r="P174" s="24">
        <f>K174*3.03</f>
        <v>172.70999999999998</v>
      </c>
      <c r="Q174" s="25"/>
      <c r="R174" s="108"/>
      <c r="S174" s="108"/>
      <c r="T174" s="108"/>
      <c r="U174" s="26">
        <f t="shared" si="6"/>
        <v>172.70999999999998</v>
      </c>
      <c r="V174" s="27"/>
    </row>
    <row r="175" spans="1:22" s="28" customFormat="1" ht="23.25" customHeight="1" outlineLevel="1">
      <c r="A175" s="131" t="s">
        <v>324</v>
      </c>
      <c r="B175" s="131"/>
      <c r="C175" s="131"/>
      <c r="D175" s="25"/>
      <c r="E175" s="122">
        <v>691</v>
      </c>
      <c r="F175" s="122"/>
      <c r="G175" s="122"/>
      <c r="H175" s="122">
        <v>1375</v>
      </c>
      <c r="I175" s="122"/>
      <c r="J175" s="122"/>
      <c r="K175" s="42">
        <f t="shared" si="5"/>
        <v>684</v>
      </c>
      <c r="L175" s="108"/>
      <c r="M175" s="108"/>
      <c r="N175" s="108"/>
      <c r="O175" s="25"/>
      <c r="P175" s="24">
        <f>K175*3</f>
        <v>2052</v>
      </c>
      <c r="Q175" s="25">
        <v>2054</v>
      </c>
      <c r="R175" s="108"/>
      <c r="S175" s="108"/>
      <c r="T175" s="108"/>
      <c r="U175" s="26">
        <v>0</v>
      </c>
      <c r="V175" s="27"/>
    </row>
    <row r="176" spans="1:22" s="75" customFormat="1" ht="23.25" customHeight="1" outlineLevel="1">
      <c r="A176" s="131" t="s">
        <v>325</v>
      </c>
      <c r="B176" s="131"/>
      <c r="C176" s="131"/>
      <c r="D176" s="25" t="s">
        <v>145</v>
      </c>
      <c r="E176" s="122">
        <v>2507</v>
      </c>
      <c r="F176" s="122"/>
      <c r="G176" s="122"/>
      <c r="H176" s="122">
        <v>3758</v>
      </c>
      <c r="I176" s="122"/>
      <c r="J176" s="122"/>
      <c r="K176" s="42">
        <f t="shared" si="5"/>
        <v>1251</v>
      </c>
      <c r="L176" s="108"/>
      <c r="M176" s="108"/>
      <c r="N176" s="108"/>
      <c r="O176" s="25"/>
      <c r="P176" s="24">
        <v>3743</v>
      </c>
      <c r="Q176" s="25">
        <v>2000</v>
      </c>
      <c r="R176" s="108"/>
      <c r="S176" s="108"/>
      <c r="T176" s="108"/>
      <c r="U176" s="26">
        <v>1743</v>
      </c>
      <c r="V176" s="27"/>
    </row>
    <row r="177" spans="1:22" s="56" customFormat="1" ht="23.25" customHeight="1" outlineLevel="1">
      <c r="A177" s="170" t="s">
        <v>326</v>
      </c>
      <c r="B177" s="170"/>
      <c r="C177" s="170"/>
      <c r="D177" s="51" t="s">
        <v>146</v>
      </c>
      <c r="E177" s="171">
        <v>310</v>
      </c>
      <c r="F177" s="171"/>
      <c r="G177" s="171"/>
      <c r="H177" s="171">
        <v>747</v>
      </c>
      <c r="I177" s="171"/>
      <c r="J177" s="171"/>
      <c r="K177" s="52">
        <f t="shared" si="5"/>
        <v>437</v>
      </c>
      <c r="L177" s="136"/>
      <c r="M177" s="136"/>
      <c r="N177" s="136"/>
      <c r="O177" s="51"/>
      <c r="P177" s="53">
        <v>1324</v>
      </c>
      <c r="Q177" s="51"/>
      <c r="R177" s="136"/>
      <c r="S177" s="136"/>
      <c r="T177" s="136"/>
      <c r="U177" s="54">
        <f t="shared" si="6"/>
        <v>1324</v>
      </c>
      <c r="V177" s="55" t="s">
        <v>78</v>
      </c>
    </row>
    <row r="178" spans="1:22" s="28" customFormat="1" ht="23.25" customHeight="1" outlineLevel="1">
      <c r="A178" s="131" t="s">
        <v>327</v>
      </c>
      <c r="B178" s="131"/>
      <c r="C178" s="131"/>
      <c r="D178" s="25" t="s">
        <v>147</v>
      </c>
      <c r="E178" s="122">
        <v>239</v>
      </c>
      <c r="F178" s="122"/>
      <c r="G178" s="122"/>
      <c r="H178" s="122">
        <v>512</v>
      </c>
      <c r="I178" s="122"/>
      <c r="J178" s="122"/>
      <c r="K178" s="42">
        <f t="shared" si="5"/>
        <v>273</v>
      </c>
      <c r="L178" s="108"/>
      <c r="M178" s="108"/>
      <c r="N178" s="108"/>
      <c r="O178" s="25"/>
      <c r="P178" s="24">
        <f>K178*3.03</f>
        <v>827.1899999999999</v>
      </c>
      <c r="Q178" s="25">
        <v>586</v>
      </c>
      <c r="R178" s="108"/>
      <c r="S178" s="108"/>
      <c r="T178" s="108"/>
      <c r="U178" s="26">
        <f t="shared" si="6"/>
        <v>241.18999999999994</v>
      </c>
      <c r="V178" s="27"/>
    </row>
    <row r="179" spans="1:22" s="29" customFormat="1" ht="23.25" customHeight="1" outlineLevel="1">
      <c r="A179" s="131" t="s">
        <v>328</v>
      </c>
      <c r="B179" s="131"/>
      <c r="C179" s="131"/>
      <c r="D179" s="25"/>
      <c r="E179" s="122">
        <v>0</v>
      </c>
      <c r="F179" s="122"/>
      <c r="G179" s="122"/>
      <c r="H179" s="122">
        <v>250</v>
      </c>
      <c r="I179" s="122"/>
      <c r="J179" s="122"/>
      <c r="K179" s="42">
        <f t="shared" si="5"/>
        <v>250</v>
      </c>
      <c r="L179" s="108"/>
      <c r="M179" s="108"/>
      <c r="N179" s="108"/>
      <c r="O179" s="25"/>
      <c r="P179" s="24">
        <v>744</v>
      </c>
      <c r="Q179" s="25">
        <v>744</v>
      </c>
      <c r="R179" s="108"/>
      <c r="S179" s="108"/>
      <c r="T179" s="108"/>
      <c r="U179" s="26">
        <f t="shared" si="6"/>
        <v>0</v>
      </c>
      <c r="V179" s="27"/>
    </row>
    <row r="180" spans="1:22" s="28" customFormat="1" ht="23.25" customHeight="1" outlineLevel="1">
      <c r="A180" s="131" t="s">
        <v>329</v>
      </c>
      <c r="B180" s="111"/>
      <c r="C180" s="111"/>
      <c r="D180" s="57">
        <v>58015761</v>
      </c>
      <c r="E180" s="109">
        <v>526</v>
      </c>
      <c r="F180" s="109"/>
      <c r="G180" s="109"/>
      <c r="H180" s="109">
        <v>1209</v>
      </c>
      <c r="I180" s="109"/>
      <c r="J180" s="109"/>
      <c r="K180" s="65">
        <f t="shared" si="5"/>
        <v>683</v>
      </c>
      <c r="L180" s="110"/>
      <c r="M180" s="110"/>
      <c r="N180" s="110"/>
      <c r="O180" s="57"/>
      <c r="P180" s="24">
        <v>2070</v>
      </c>
      <c r="Q180" s="57">
        <v>2070</v>
      </c>
      <c r="R180" s="110"/>
      <c r="S180" s="110"/>
      <c r="T180" s="110"/>
      <c r="U180" s="26">
        <f t="shared" si="6"/>
        <v>0</v>
      </c>
      <c r="V180" s="27"/>
    </row>
    <row r="181" spans="1:22" s="28" customFormat="1" ht="45.75" customHeight="1" outlineLevel="1">
      <c r="A181" s="131" t="s">
        <v>330</v>
      </c>
      <c r="B181" s="131"/>
      <c r="C181" s="131"/>
      <c r="D181" s="25"/>
      <c r="E181" s="122">
        <v>525</v>
      </c>
      <c r="F181" s="122"/>
      <c r="G181" s="122"/>
      <c r="H181" s="122">
        <v>1656</v>
      </c>
      <c r="I181" s="122"/>
      <c r="J181" s="122"/>
      <c r="K181" s="42">
        <f t="shared" si="5"/>
        <v>1131</v>
      </c>
      <c r="L181" s="108"/>
      <c r="M181" s="108"/>
      <c r="N181" s="108"/>
      <c r="O181" s="25"/>
      <c r="P181" s="24">
        <v>3438</v>
      </c>
      <c r="Q181" s="25">
        <v>3438</v>
      </c>
      <c r="R181" s="108"/>
      <c r="S181" s="108"/>
      <c r="T181" s="108"/>
      <c r="U181" s="26">
        <f t="shared" si="6"/>
        <v>0</v>
      </c>
      <c r="V181" s="27"/>
    </row>
    <row r="182" spans="1:22" s="28" customFormat="1" ht="23.25" customHeight="1" outlineLevel="1">
      <c r="A182" s="131" t="s">
        <v>331</v>
      </c>
      <c r="B182" s="131"/>
      <c r="C182" s="131"/>
      <c r="D182" s="25"/>
      <c r="E182" s="122">
        <v>1000</v>
      </c>
      <c r="F182" s="122"/>
      <c r="G182" s="122"/>
      <c r="H182" s="122">
        <v>1780</v>
      </c>
      <c r="I182" s="122"/>
      <c r="J182" s="122"/>
      <c r="K182" s="42">
        <f aca="true" t="shared" si="7" ref="K182:K238">H182-E182</f>
        <v>780</v>
      </c>
      <c r="L182" s="108"/>
      <c r="M182" s="108"/>
      <c r="N182" s="108"/>
      <c r="O182" s="25"/>
      <c r="P182" s="24">
        <v>2349.21</v>
      </c>
      <c r="Q182" s="25">
        <v>2349.21</v>
      </c>
      <c r="R182" s="108"/>
      <c r="S182" s="108"/>
      <c r="T182" s="108"/>
      <c r="U182" s="26">
        <v>0</v>
      </c>
      <c r="V182" s="27"/>
    </row>
    <row r="183" spans="1:22" s="28" customFormat="1" ht="23.25" customHeight="1" outlineLevel="1">
      <c r="A183" s="131" t="s">
        <v>332</v>
      </c>
      <c r="B183" s="131"/>
      <c r="C183" s="131"/>
      <c r="D183" s="25" t="s">
        <v>152</v>
      </c>
      <c r="E183" s="122">
        <v>515</v>
      </c>
      <c r="F183" s="122"/>
      <c r="G183" s="122"/>
      <c r="H183" s="122">
        <v>871</v>
      </c>
      <c r="I183" s="122"/>
      <c r="J183" s="122"/>
      <c r="K183" s="42">
        <f t="shared" si="7"/>
        <v>356</v>
      </c>
      <c r="L183" s="108"/>
      <c r="M183" s="108"/>
      <c r="N183" s="108"/>
      <c r="O183" s="25"/>
      <c r="P183" s="24">
        <f>K183*3.03</f>
        <v>1078.6799999999998</v>
      </c>
      <c r="Q183" s="25">
        <v>1551.07</v>
      </c>
      <c r="R183" s="108"/>
      <c r="S183" s="108"/>
      <c r="T183" s="108"/>
      <c r="U183" s="26">
        <v>0</v>
      </c>
      <c r="V183" s="27"/>
    </row>
    <row r="184" spans="1:22" s="28" customFormat="1" ht="23.25" customHeight="1" outlineLevel="1">
      <c r="A184" s="131" t="s">
        <v>333</v>
      </c>
      <c r="B184" s="131"/>
      <c r="C184" s="131"/>
      <c r="D184" s="25" t="s">
        <v>153</v>
      </c>
      <c r="E184" s="122">
        <v>275</v>
      </c>
      <c r="F184" s="122"/>
      <c r="G184" s="122"/>
      <c r="H184" s="122">
        <v>275</v>
      </c>
      <c r="I184" s="122"/>
      <c r="J184" s="122"/>
      <c r="K184" s="42">
        <f t="shared" si="7"/>
        <v>0</v>
      </c>
      <c r="L184" s="108"/>
      <c r="M184" s="108"/>
      <c r="N184" s="108"/>
      <c r="O184" s="25"/>
      <c r="P184" s="24">
        <v>281</v>
      </c>
      <c r="Q184" s="25">
        <v>281</v>
      </c>
      <c r="R184" s="108"/>
      <c r="S184" s="108"/>
      <c r="T184" s="108"/>
      <c r="U184" s="30">
        <v>0</v>
      </c>
      <c r="V184" s="27"/>
    </row>
    <row r="185" spans="1:22" s="62" customFormat="1" ht="12" customHeight="1" outlineLevel="1">
      <c r="A185" s="131" t="s">
        <v>334</v>
      </c>
      <c r="B185" s="111"/>
      <c r="C185" s="111"/>
      <c r="D185" s="57"/>
      <c r="E185" s="109">
        <v>930</v>
      </c>
      <c r="F185" s="109"/>
      <c r="G185" s="109"/>
      <c r="H185" s="109">
        <v>1930</v>
      </c>
      <c r="I185" s="109"/>
      <c r="J185" s="109"/>
      <c r="K185" s="65">
        <f t="shared" si="7"/>
        <v>1000</v>
      </c>
      <c r="L185" s="110"/>
      <c r="M185" s="110"/>
      <c r="N185" s="110"/>
      <c r="O185" s="57"/>
      <c r="P185" s="24">
        <f>K185*2.96</f>
        <v>2960</v>
      </c>
      <c r="Q185" s="57">
        <v>2960</v>
      </c>
      <c r="R185" s="110"/>
      <c r="S185" s="110"/>
      <c r="T185" s="110"/>
      <c r="U185" s="30">
        <v>0</v>
      </c>
      <c r="V185" s="27"/>
    </row>
    <row r="186" spans="1:22" s="28" customFormat="1" ht="12" customHeight="1" outlineLevel="1">
      <c r="A186" s="131" t="s">
        <v>335</v>
      </c>
      <c r="B186" s="111"/>
      <c r="C186" s="111"/>
      <c r="D186" s="57"/>
      <c r="E186" s="109">
        <v>1299</v>
      </c>
      <c r="F186" s="109"/>
      <c r="G186" s="109"/>
      <c r="H186" s="109">
        <v>2472</v>
      </c>
      <c r="I186" s="109"/>
      <c r="J186" s="109"/>
      <c r="K186" s="65">
        <f t="shared" si="7"/>
        <v>1173</v>
      </c>
      <c r="L186" s="110"/>
      <c r="M186" s="110"/>
      <c r="N186" s="110"/>
      <c r="O186" s="57"/>
      <c r="P186" s="24">
        <v>3535</v>
      </c>
      <c r="Q186" s="57">
        <v>3535</v>
      </c>
      <c r="R186" s="137"/>
      <c r="S186" s="137"/>
      <c r="T186" s="137"/>
      <c r="U186" s="60">
        <v>0</v>
      </c>
      <c r="V186" s="61"/>
    </row>
    <row r="187" spans="1:22" s="28" customFormat="1" ht="12" customHeight="1" outlineLevel="1">
      <c r="A187" s="131" t="s">
        <v>336</v>
      </c>
      <c r="B187" s="131"/>
      <c r="C187" s="131"/>
      <c r="D187" s="25"/>
      <c r="E187" s="122">
        <v>274</v>
      </c>
      <c r="F187" s="122"/>
      <c r="G187" s="122"/>
      <c r="H187" s="122">
        <v>817</v>
      </c>
      <c r="I187" s="122"/>
      <c r="J187" s="122"/>
      <c r="K187" s="42">
        <f t="shared" si="7"/>
        <v>543</v>
      </c>
      <c r="L187" s="108"/>
      <c r="M187" s="108"/>
      <c r="N187" s="108"/>
      <c r="O187" s="25"/>
      <c r="P187" s="24">
        <v>1636</v>
      </c>
      <c r="Q187" s="25">
        <v>400</v>
      </c>
      <c r="R187" s="108"/>
      <c r="S187" s="108"/>
      <c r="T187" s="108"/>
      <c r="U187" s="26">
        <v>1236</v>
      </c>
      <c r="V187" s="27" t="s">
        <v>193</v>
      </c>
    </row>
    <row r="188" spans="1:22" s="28" customFormat="1" ht="23.25" customHeight="1" outlineLevel="1">
      <c r="A188" s="131" t="s">
        <v>337</v>
      </c>
      <c r="B188" s="131"/>
      <c r="C188" s="131"/>
      <c r="D188" s="25" t="s">
        <v>151</v>
      </c>
      <c r="E188" s="122">
        <v>369</v>
      </c>
      <c r="F188" s="122"/>
      <c r="G188" s="122"/>
      <c r="H188" s="122">
        <v>677</v>
      </c>
      <c r="I188" s="122"/>
      <c r="J188" s="122"/>
      <c r="K188" s="42">
        <f t="shared" si="7"/>
        <v>308</v>
      </c>
      <c r="L188" s="108"/>
      <c r="M188" s="108"/>
      <c r="N188" s="108"/>
      <c r="O188" s="25"/>
      <c r="P188" s="24">
        <f>K188*3.03</f>
        <v>933.2399999999999</v>
      </c>
      <c r="Q188" s="25">
        <v>290</v>
      </c>
      <c r="R188" s="108"/>
      <c r="S188" s="108"/>
      <c r="T188" s="108"/>
      <c r="U188" s="26">
        <f aca="true" t="shared" si="8" ref="U188:U196">P188-Q188</f>
        <v>643.2399999999999</v>
      </c>
      <c r="V188" s="27"/>
    </row>
    <row r="189" spans="1:22" s="28" customFormat="1" ht="23.25" customHeight="1" outlineLevel="1">
      <c r="A189" s="131" t="s">
        <v>338</v>
      </c>
      <c r="B189" s="131"/>
      <c r="C189" s="131"/>
      <c r="D189" s="25" t="s">
        <v>150</v>
      </c>
      <c r="E189" s="122">
        <v>250</v>
      </c>
      <c r="F189" s="122"/>
      <c r="G189" s="122"/>
      <c r="H189" s="122">
        <v>383</v>
      </c>
      <c r="I189" s="122"/>
      <c r="J189" s="122"/>
      <c r="K189" s="42">
        <f t="shared" si="7"/>
        <v>133</v>
      </c>
      <c r="L189" s="108"/>
      <c r="M189" s="108"/>
      <c r="N189" s="108"/>
      <c r="O189" s="25"/>
      <c r="P189" s="24">
        <v>397</v>
      </c>
      <c r="Q189" s="25">
        <v>297.5</v>
      </c>
      <c r="R189" s="108"/>
      <c r="S189" s="108"/>
      <c r="T189" s="108"/>
      <c r="U189" s="26">
        <f t="shared" si="8"/>
        <v>99.5</v>
      </c>
      <c r="V189" s="27"/>
    </row>
    <row r="190" spans="1:22" s="28" customFormat="1" ht="23.25" customHeight="1" outlineLevel="1">
      <c r="A190" s="131" t="s">
        <v>339</v>
      </c>
      <c r="B190" s="131"/>
      <c r="C190" s="131"/>
      <c r="D190" s="25"/>
      <c r="E190" s="122">
        <v>380</v>
      </c>
      <c r="F190" s="122"/>
      <c r="G190" s="122"/>
      <c r="H190" s="122">
        <v>751</v>
      </c>
      <c r="I190" s="122"/>
      <c r="J190" s="122"/>
      <c r="K190" s="42">
        <f t="shared" si="7"/>
        <v>371</v>
      </c>
      <c r="L190" s="108"/>
      <c r="M190" s="108"/>
      <c r="N190" s="108"/>
      <c r="O190" s="25"/>
      <c r="P190" s="24">
        <v>1132.22</v>
      </c>
      <c r="Q190" s="25">
        <v>1132.22</v>
      </c>
      <c r="R190" s="108"/>
      <c r="S190" s="108"/>
      <c r="T190" s="108"/>
      <c r="U190" s="26">
        <v>0</v>
      </c>
      <c r="V190" s="27"/>
    </row>
    <row r="191" spans="1:22" s="28" customFormat="1" ht="23.25" customHeight="1" outlineLevel="1">
      <c r="A191" s="131" t="s">
        <v>340</v>
      </c>
      <c r="B191" s="131"/>
      <c r="C191" s="131"/>
      <c r="D191" s="25"/>
      <c r="E191" s="122">
        <v>1071</v>
      </c>
      <c r="F191" s="122"/>
      <c r="G191" s="122"/>
      <c r="H191" s="122">
        <v>2060</v>
      </c>
      <c r="I191" s="122"/>
      <c r="J191" s="122"/>
      <c r="K191" s="42">
        <f t="shared" si="7"/>
        <v>989</v>
      </c>
      <c r="L191" s="108"/>
      <c r="M191" s="108"/>
      <c r="N191" s="108"/>
      <c r="O191" s="25"/>
      <c r="P191" s="24">
        <f>K191*3</f>
        <v>2967</v>
      </c>
      <c r="Q191" s="25">
        <v>2969</v>
      </c>
      <c r="R191" s="108"/>
      <c r="S191" s="108"/>
      <c r="T191" s="108"/>
      <c r="U191" s="26">
        <v>0</v>
      </c>
      <c r="V191" s="27"/>
    </row>
    <row r="192" spans="1:22" s="28" customFormat="1" ht="12" customHeight="1" outlineLevel="1">
      <c r="A192" s="131" t="s">
        <v>7</v>
      </c>
      <c r="B192" s="131"/>
      <c r="C192" s="131"/>
      <c r="D192" s="25"/>
      <c r="E192" s="122">
        <v>620</v>
      </c>
      <c r="F192" s="122"/>
      <c r="G192" s="122"/>
      <c r="H192" s="122">
        <v>1288</v>
      </c>
      <c r="I192" s="122"/>
      <c r="J192" s="122"/>
      <c r="K192" s="42">
        <f t="shared" si="7"/>
        <v>668</v>
      </c>
      <c r="L192" s="108"/>
      <c r="M192" s="108"/>
      <c r="N192" s="108"/>
      <c r="O192" s="25"/>
      <c r="P192" s="24">
        <f>K192*3</f>
        <v>2004</v>
      </c>
      <c r="Q192" s="25">
        <v>2000</v>
      </c>
      <c r="R192" s="108"/>
      <c r="S192" s="108"/>
      <c r="T192" s="108"/>
      <c r="U192" s="26">
        <v>0</v>
      </c>
      <c r="V192" s="27"/>
    </row>
    <row r="193" spans="1:22" s="28" customFormat="1" ht="12" customHeight="1" outlineLevel="1">
      <c r="A193" s="131" t="s">
        <v>8</v>
      </c>
      <c r="B193" s="131"/>
      <c r="C193" s="131"/>
      <c r="D193" s="25" t="s">
        <v>149</v>
      </c>
      <c r="E193" s="122">
        <v>1124</v>
      </c>
      <c r="F193" s="122"/>
      <c r="G193" s="122"/>
      <c r="H193" s="122">
        <v>2076</v>
      </c>
      <c r="I193" s="122"/>
      <c r="J193" s="122"/>
      <c r="K193" s="42">
        <f t="shared" si="7"/>
        <v>952</v>
      </c>
      <c r="L193" s="108"/>
      <c r="M193" s="108"/>
      <c r="N193" s="108"/>
      <c r="O193" s="25"/>
      <c r="P193" s="24">
        <f>K193*3</f>
        <v>2856</v>
      </c>
      <c r="Q193" s="25">
        <v>2700</v>
      </c>
      <c r="R193" s="108"/>
      <c r="S193" s="108"/>
      <c r="T193" s="108"/>
      <c r="U193" s="26">
        <f t="shared" si="8"/>
        <v>156</v>
      </c>
      <c r="V193" s="27" t="s">
        <v>90</v>
      </c>
    </row>
    <row r="194" spans="1:22" s="28" customFormat="1" ht="23.25" customHeight="1" outlineLevel="1">
      <c r="A194" s="131" t="s">
        <v>9</v>
      </c>
      <c r="B194" s="131"/>
      <c r="C194" s="131"/>
      <c r="D194" s="25" t="s">
        <v>148</v>
      </c>
      <c r="E194" s="122">
        <v>1272</v>
      </c>
      <c r="F194" s="122"/>
      <c r="G194" s="122"/>
      <c r="H194" s="122">
        <v>2077</v>
      </c>
      <c r="I194" s="122"/>
      <c r="J194" s="122"/>
      <c r="K194" s="42">
        <f t="shared" si="7"/>
        <v>805</v>
      </c>
      <c r="L194" s="108"/>
      <c r="M194" s="108"/>
      <c r="N194" s="108"/>
      <c r="O194" s="25"/>
      <c r="P194" s="24">
        <f>K194*3.03</f>
        <v>2439.1499999999996</v>
      </c>
      <c r="Q194" s="25">
        <v>2399</v>
      </c>
      <c r="R194" s="108"/>
      <c r="S194" s="108"/>
      <c r="T194" s="108"/>
      <c r="U194" s="26">
        <f>P194-Q194</f>
        <v>40.149999999999636</v>
      </c>
      <c r="V194" s="27"/>
    </row>
    <row r="195" spans="1:22" s="28" customFormat="1" ht="23.25" customHeight="1" outlineLevel="1">
      <c r="A195" s="131" t="s">
        <v>341</v>
      </c>
      <c r="B195" s="111"/>
      <c r="C195" s="111"/>
      <c r="D195" s="57"/>
      <c r="E195" s="109">
        <v>15908</v>
      </c>
      <c r="F195" s="109"/>
      <c r="G195" s="109"/>
      <c r="H195" s="109">
        <v>17768</v>
      </c>
      <c r="I195" s="109"/>
      <c r="J195" s="109"/>
      <c r="K195" s="65">
        <f t="shared" si="7"/>
        <v>1860</v>
      </c>
      <c r="L195" s="110"/>
      <c r="M195" s="110"/>
      <c r="N195" s="110"/>
      <c r="O195" s="57"/>
      <c r="P195" s="24">
        <v>5618</v>
      </c>
      <c r="Q195" s="57">
        <v>5618</v>
      </c>
      <c r="R195" s="110"/>
      <c r="S195" s="110"/>
      <c r="T195" s="110"/>
      <c r="U195" s="26">
        <f t="shared" si="8"/>
        <v>0</v>
      </c>
      <c r="V195" s="27"/>
    </row>
    <row r="196" spans="1:22" s="28" customFormat="1" ht="23.25" customHeight="1" outlineLevel="1">
      <c r="A196" s="131" t="s">
        <v>342</v>
      </c>
      <c r="B196" s="131"/>
      <c r="C196" s="131"/>
      <c r="D196" s="25"/>
      <c r="E196" s="122">
        <v>1796</v>
      </c>
      <c r="F196" s="122"/>
      <c r="G196" s="122"/>
      <c r="H196" s="122">
        <v>2576</v>
      </c>
      <c r="I196" s="122"/>
      <c r="J196" s="122"/>
      <c r="K196" s="42">
        <f t="shared" si="7"/>
        <v>780</v>
      </c>
      <c r="L196" s="108"/>
      <c r="M196" s="108"/>
      <c r="N196" s="108"/>
      <c r="O196" s="25"/>
      <c r="P196" s="24">
        <f>K196*3.03</f>
        <v>2363.3999999999996</v>
      </c>
      <c r="Q196" s="25">
        <v>1900</v>
      </c>
      <c r="R196" s="108"/>
      <c r="S196" s="108"/>
      <c r="T196" s="108"/>
      <c r="U196" s="26">
        <f t="shared" si="8"/>
        <v>463.39999999999964</v>
      </c>
      <c r="V196" s="27" t="s">
        <v>154</v>
      </c>
    </row>
    <row r="197" spans="1:22" s="28" customFormat="1" ht="23.25" customHeight="1" outlineLevel="1">
      <c r="A197" s="131" t="s">
        <v>343</v>
      </c>
      <c r="B197" s="131"/>
      <c r="C197" s="131"/>
      <c r="D197" s="25">
        <v>57250263</v>
      </c>
      <c r="E197" s="122">
        <v>1901</v>
      </c>
      <c r="F197" s="122"/>
      <c r="G197" s="122"/>
      <c r="H197" s="122">
        <v>3112</v>
      </c>
      <c r="I197" s="122"/>
      <c r="J197" s="122"/>
      <c r="K197" s="42">
        <f t="shared" si="7"/>
        <v>1211</v>
      </c>
      <c r="L197" s="108"/>
      <c r="M197" s="108"/>
      <c r="N197" s="108"/>
      <c r="O197" s="25"/>
      <c r="P197" s="24">
        <f>K197*2.97</f>
        <v>3596.67</v>
      </c>
      <c r="Q197" s="25">
        <v>3600</v>
      </c>
      <c r="R197" s="108"/>
      <c r="S197" s="108"/>
      <c r="T197" s="108"/>
      <c r="U197" s="26">
        <v>0</v>
      </c>
      <c r="V197" s="27"/>
    </row>
    <row r="198" spans="1:22" s="28" customFormat="1" ht="12" customHeight="1" outlineLevel="1">
      <c r="A198" s="111" t="s">
        <v>27</v>
      </c>
      <c r="B198" s="131"/>
      <c r="C198" s="131"/>
      <c r="D198" s="25"/>
      <c r="E198" s="122">
        <v>310</v>
      </c>
      <c r="F198" s="122"/>
      <c r="G198" s="122"/>
      <c r="H198" s="122">
        <v>500</v>
      </c>
      <c r="I198" s="122"/>
      <c r="J198" s="122"/>
      <c r="K198" s="42">
        <f t="shared" si="7"/>
        <v>190</v>
      </c>
      <c r="L198" s="108"/>
      <c r="M198" s="108"/>
      <c r="N198" s="108"/>
      <c r="O198" s="25"/>
      <c r="P198" s="24">
        <f>K198*3</f>
        <v>570</v>
      </c>
      <c r="Q198" s="25">
        <v>570</v>
      </c>
      <c r="R198" s="108"/>
      <c r="S198" s="108"/>
      <c r="T198" s="108"/>
      <c r="U198" s="26">
        <f>P198-Q198</f>
        <v>0</v>
      </c>
      <c r="V198" s="27"/>
    </row>
    <row r="199" spans="1:22" s="28" customFormat="1" ht="12" customHeight="1" outlineLevel="1">
      <c r="A199" s="131" t="s">
        <v>344</v>
      </c>
      <c r="B199" s="131"/>
      <c r="C199" s="131"/>
      <c r="D199" s="25"/>
      <c r="E199" s="122">
        <v>595</v>
      </c>
      <c r="F199" s="122"/>
      <c r="G199" s="122"/>
      <c r="H199" s="122">
        <v>1100</v>
      </c>
      <c r="I199" s="122"/>
      <c r="J199" s="122"/>
      <c r="K199" s="42">
        <f t="shared" si="7"/>
        <v>505</v>
      </c>
      <c r="L199" s="108"/>
      <c r="M199" s="108"/>
      <c r="N199" s="108"/>
      <c r="O199" s="25"/>
      <c r="P199" s="24">
        <v>1542.46</v>
      </c>
      <c r="Q199" s="25">
        <v>1542.46</v>
      </c>
      <c r="R199" s="108"/>
      <c r="S199" s="108"/>
      <c r="T199" s="108"/>
      <c r="U199" s="26">
        <v>0</v>
      </c>
      <c r="V199" s="27"/>
    </row>
    <row r="200" spans="1:22" s="28" customFormat="1" ht="14.25" customHeight="1" outlineLevel="1">
      <c r="A200" s="131" t="s">
        <v>345</v>
      </c>
      <c r="B200" s="131"/>
      <c r="C200" s="131"/>
      <c r="D200" s="25"/>
      <c r="E200" s="122">
        <v>459</v>
      </c>
      <c r="F200" s="122"/>
      <c r="G200" s="122"/>
      <c r="H200" s="122">
        <v>800</v>
      </c>
      <c r="I200" s="122"/>
      <c r="J200" s="122"/>
      <c r="K200" s="42">
        <f t="shared" si="7"/>
        <v>341</v>
      </c>
      <c r="L200" s="108"/>
      <c r="M200" s="108"/>
      <c r="N200" s="108"/>
      <c r="O200" s="25"/>
      <c r="P200" s="24">
        <v>1020</v>
      </c>
      <c r="Q200" s="25">
        <v>1020</v>
      </c>
      <c r="R200" s="108"/>
      <c r="S200" s="108"/>
      <c r="T200" s="108"/>
      <c r="U200" s="26">
        <v>0</v>
      </c>
      <c r="V200" s="27"/>
    </row>
    <row r="201" spans="1:22" s="28" customFormat="1" ht="15.75" customHeight="1" outlineLevel="1">
      <c r="A201" s="104" t="s">
        <v>191</v>
      </c>
      <c r="B201" s="31"/>
      <c r="C201" s="31"/>
      <c r="D201" s="32"/>
      <c r="E201" s="33"/>
      <c r="F201" s="33"/>
      <c r="G201" s="33"/>
      <c r="H201" s="33"/>
      <c r="I201" s="33"/>
      <c r="J201" s="33"/>
      <c r="K201" s="33"/>
      <c r="L201" s="44"/>
      <c r="M201" s="44"/>
      <c r="N201" s="44"/>
      <c r="O201" s="32"/>
      <c r="P201" s="35"/>
      <c r="Q201" s="32"/>
      <c r="R201" s="44"/>
      <c r="S201" s="44"/>
      <c r="T201" s="44"/>
      <c r="U201" s="36">
        <f>SUM(U168:U200)</f>
        <v>7178.869999999998</v>
      </c>
      <c r="V201" s="27"/>
    </row>
    <row r="202" spans="1:22" s="28" customFormat="1" ht="23.25" customHeight="1" outlineLevel="1">
      <c r="A202" s="105" t="s">
        <v>36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7"/>
      <c r="V202" s="27"/>
    </row>
    <row r="203" spans="1:22" s="28" customFormat="1" ht="11.25" customHeight="1" outlineLevel="1">
      <c r="A203" s="119">
        <v>225</v>
      </c>
      <c r="B203" s="120"/>
      <c r="C203" s="121"/>
      <c r="D203" s="25"/>
      <c r="E203" s="108"/>
      <c r="F203" s="108"/>
      <c r="G203" s="108"/>
      <c r="H203" s="122">
        <v>1</v>
      </c>
      <c r="I203" s="122"/>
      <c r="J203" s="122"/>
      <c r="K203" s="42">
        <f>H203-E203</f>
        <v>1</v>
      </c>
      <c r="L203" s="108"/>
      <c r="M203" s="108"/>
      <c r="N203" s="108"/>
      <c r="O203" s="25"/>
      <c r="P203" s="24">
        <f>K203*3</f>
        <v>3</v>
      </c>
      <c r="Q203" s="25"/>
      <c r="R203" s="108"/>
      <c r="S203" s="108"/>
      <c r="T203" s="108"/>
      <c r="U203" s="26">
        <v>3</v>
      </c>
      <c r="V203" s="27"/>
    </row>
    <row r="204" spans="1:22" s="28" customFormat="1" ht="14.25" customHeight="1" outlineLevel="1">
      <c r="A204" s="131" t="s">
        <v>346</v>
      </c>
      <c r="B204" s="131"/>
      <c r="C204" s="131"/>
      <c r="D204" s="25" t="s">
        <v>158</v>
      </c>
      <c r="E204" s="122">
        <v>71</v>
      </c>
      <c r="F204" s="122"/>
      <c r="G204" s="122"/>
      <c r="H204" s="122">
        <v>373</v>
      </c>
      <c r="I204" s="122"/>
      <c r="J204" s="122"/>
      <c r="K204" s="42">
        <f t="shared" si="7"/>
        <v>302</v>
      </c>
      <c r="L204" s="108"/>
      <c r="M204" s="108"/>
      <c r="N204" s="108"/>
      <c r="O204" s="25"/>
      <c r="P204" s="24">
        <f>K204*3.03</f>
        <v>915.06</v>
      </c>
      <c r="Q204" s="25">
        <v>600</v>
      </c>
      <c r="R204" s="108"/>
      <c r="S204" s="108"/>
      <c r="T204" s="108"/>
      <c r="U204" s="26">
        <f>P204-Q204</f>
        <v>315.05999999999995</v>
      </c>
      <c r="V204" s="27"/>
    </row>
    <row r="205" spans="1:22" s="28" customFormat="1" ht="12" customHeight="1" outlineLevel="1">
      <c r="A205" s="111" t="s">
        <v>30</v>
      </c>
      <c r="B205" s="131"/>
      <c r="C205" s="131"/>
      <c r="D205" s="25"/>
      <c r="E205" s="122">
        <v>0</v>
      </c>
      <c r="F205" s="122"/>
      <c r="G205" s="122"/>
      <c r="H205" s="122">
        <v>137</v>
      </c>
      <c r="I205" s="122"/>
      <c r="J205" s="122"/>
      <c r="K205" s="42">
        <f t="shared" si="7"/>
        <v>137</v>
      </c>
      <c r="L205" s="108"/>
      <c r="M205" s="108"/>
      <c r="N205" s="108"/>
      <c r="O205" s="25"/>
      <c r="P205" s="24">
        <f>K205*3.03</f>
        <v>415.10999999999996</v>
      </c>
      <c r="Q205" s="25"/>
      <c r="R205" s="108"/>
      <c r="S205" s="108"/>
      <c r="T205" s="108"/>
      <c r="U205" s="26">
        <f>P205-Q205</f>
        <v>415.10999999999996</v>
      </c>
      <c r="V205" s="27" t="s">
        <v>58</v>
      </c>
    </row>
    <row r="206" spans="1:22" s="29" customFormat="1" ht="12" customHeight="1" outlineLevel="1">
      <c r="A206" s="131" t="s">
        <v>347</v>
      </c>
      <c r="B206" s="131"/>
      <c r="C206" s="131"/>
      <c r="D206" s="25" t="s">
        <v>127</v>
      </c>
      <c r="E206" s="122">
        <v>527</v>
      </c>
      <c r="F206" s="122"/>
      <c r="G206" s="122"/>
      <c r="H206" s="122">
        <v>1673</v>
      </c>
      <c r="I206" s="122"/>
      <c r="J206" s="122"/>
      <c r="K206" s="42">
        <f t="shared" si="7"/>
        <v>1146</v>
      </c>
      <c r="L206" s="108"/>
      <c r="M206" s="108"/>
      <c r="N206" s="108"/>
      <c r="O206" s="25"/>
      <c r="P206" s="24">
        <f>K206*3</f>
        <v>3438</v>
      </c>
      <c r="Q206" s="25">
        <v>2927.4</v>
      </c>
      <c r="R206" s="108"/>
      <c r="S206" s="108"/>
      <c r="T206" s="108"/>
      <c r="U206" s="26">
        <v>524</v>
      </c>
      <c r="V206" s="46" t="s">
        <v>58</v>
      </c>
    </row>
    <row r="207" spans="1:22" s="29" customFormat="1" ht="12" customHeight="1" outlineLevel="1">
      <c r="A207" s="131" t="s">
        <v>348</v>
      </c>
      <c r="B207" s="111"/>
      <c r="C207" s="111"/>
      <c r="D207" s="86" t="s">
        <v>46</v>
      </c>
      <c r="E207" s="109">
        <v>350</v>
      </c>
      <c r="F207" s="109"/>
      <c r="G207" s="109"/>
      <c r="H207" s="109">
        <v>488</v>
      </c>
      <c r="I207" s="109"/>
      <c r="J207" s="109"/>
      <c r="K207" s="65">
        <f t="shared" si="7"/>
        <v>138</v>
      </c>
      <c r="L207" s="110"/>
      <c r="M207" s="110"/>
      <c r="N207" s="110"/>
      <c r="O207" s="57"/>
      <c r="P207" s="66">
        <f>K207*3.03</f>
        <v>418.14</v>
      </c>
      <c r="Q207" s="57"/>
      <c r="R207" s="110"/>
      <c r="S207" s="110"/>
      <c r="T207" s="110"/>
      <c r="U207" s="67">
        <f>P207-Q207</f>
        <v>418.14</v>
      </c>
      <c r="V207" s="68"/>
    </row>
    <row r="208" spans="1:22" s="62" customFormat="1" ht="12" customHeight="1" outlineLevel="1">
      <c r="A208" s="131" t="s">
        <v>349</v>
      </c>
      <c r="B208" s="111"/>
      <c r="C208" s="111"/>
      <c r="D208" s="25" t="s">
        <v>155</v>
      </c>
      <c r="E208" s="109">
        <v>124</v>
      </c>
      <c r="F208" s="109"/>
      <c r="G208" s="109"/>
      <c r="H208" s="109">
        <v>378</v>
      </c>
      <c r="I208" s="109"/>
      <c r="J208" s="109"/>
      <c r="K208" s="65">
        <f t="shared" si="7"/>
        <v>254</v>
      </c>
      <c r="L208" s="110"/>
      <c r="M208" s="110"/>
      <c r="N208" s="110"/>
      <c r="O208" s="57"/>
      <c r="P208" s="66">
        <f>K208*3.03</f>
        <v>769.62</v>
      </c>
      <c r="Q208" s="57"/>
      <c r="R208" s="110"/>
      <c r="S208" s="110"/>
      <c r="T208" s="110"/>
      <c r="U208" s="67">
        <f>P208-Q208</f>
        <v>769.62</v>
      </c>
      <c r="V208" s="68"/>
    </row>
    <row r="209" spans="1:22" s="46" customFormat="1" ht="12" customHeight="1" outlineLevel="1">
      <c r="A209" s="131" t="s">
        <v>10</v>
      </c>
      <c r="B209" s="131"/>
      <c r="C209" s="131"/>
      <c r="D209" s="25"/>
      <c r="E209" s="122"/>
      <c r="F209" s="122"/>
      <c r="G209" s="122"/>
      <c r="H209" s="122">
        <v>2.7</v>
      </c>
      <c r="I209" s="122"/>
      <c r="J209" s="122"/>
      <c r="K209" s="42">
        <f t="shared" si="7"/>
        <v>2.7</v>
      </c>
      <c r="L209" s="108"/>
      <c r="M209" s="108"/>
      <c r="N209" s="108"/>
      <c r="O209" s="25"/>
      <c r="P209" s="24">
        <f>K209*3.03</f>
        <v>8.181</v>
      </c>
      <c r="Q209" s="25"/>
      <c r="R209" s="108"/>
      <c r="S209" s="108"/>
      <c r="T209" s="108"/>
      <c r="U209" s="63">
        <f>P209-Q209</f>
        <v>8.181</v>
      </c>
      <c r="V209" s="64"/>
    </row>
    <row r="210" spans="1:22" s="28" customFormat="1" ht="23.25" customHeight="1" outlineLevel="1">
      <c r="A210" s="131" t="s">
        <v>350</v>
      </c>
      <c r="B210" s="131"/>
      <c r="C210" s="131"/>
      <c r="D210" s="25"/>
      <c r="E210" s="122">
        <v>537</v>
      </c>
      <c r="F210" s="122"/>
      <c r="G210" s="122"/>
      <c r="H210" s="122">
        <v>1123</v>
      </c>
      <c r="I210" s="122"/>
      <c r="J210" s="122"/>
      <c r="K210" s="42">
        <f t="shared" si="7"/>
        <v>586</v>
      </c>
      <c r="L210" s="108"/>
      <c r="M210" s="108"/>
      <c r="N210" s="108"/>
      <c r="O210" s="25"/>
      <c r="P210" s="24">
        <f>K210*3.03</f>
        <v>1775.58</v>
      </c>
      <c r="Q210" s="25">
        <v>1883</v>
      </c>
      <c r="R210" s="108"/>
      <c r="S210" s="108"/>
      <c r="T210" s="108"/>
      <c r="U210" s="26">
        <v>0</v>
      </c>
      <c r="V210" s="27"/>
    </row>
    <row r="211" spans="1:22" s="28" customFormat="1" ht="12.75" customHeight="1" outlineLevel="1">
      <c r="A211" s="131" t="s">
        <v>351</v>
      </c>
      <c r="B211" s="131"/>
      <c r="C211" s="131"/>
      <c r="D211" s="25"/>
      <c r="E211" s="122">
        <v>510</v>
      </c>
      <c r="F211" s="122"/>
      <c r="G211" s="122"/>
      <c r="H211" s="122">
        <v>1000</v>
      </c>
      <c r="I211" s="122"/>
      <c r="J211" s="122"/>
      <c r="K211" s="42">
        <f t="shared" si="7"/>
        <v>490</v>
      </c>
      <c r="L211" s="108"/>
      <c r="M211" s="108"/>
      <c r="N211" s="108"/>
      <c r="O211" s="25"/>
      <c r="P211" s="24">
        <v>1482</v>
      </c>
      <c r="Q211" s="25">
        <v>1482</v>
      </c>
      <c r="R211" s="108"/>
      <c r="S211" s="108"/>
      <c r="T211" s="108"/>
      <c r="U211" s="30"/>
      <c r="V211" s="27"/>
    </row>
    <row r="212" spans="1:22" s="28" customFormat="1" ht="12" customHeight="1" outlineLevel="1">
      <c r="A212" s="131" t="s">
        <v>352</v>
      </c>
      <c r="B212" s="131"/>
      <c r="C212" s="131"/>
      <c r="D212" s="25"/>
      <c r="E212" s="122">
        <v>1256</v>
      </c>
      <c r="F212" s="122"/>
      <c r="G212" s="122"/>
      <c r="H212" s="122">
        <v>3236</v>
      </c>
      <c r="I212" s="122"/>
      <c r="J212" s="122"/>
      <c r="K212" s="42">
        <f t="shared" si="7"/>
        <v>1980</v>
      </c>
      <c r="L212" s="108"/>
      <c r="M212" s="108"/>
      <c r="N212" s="108"/>
      <c r="O212" s="25"/>
      <c r="P212" s="24">
        <v>6000</v>
      </c>
      <c r="Q212" s="25">
        <v>6000</v>
      </c>
      <c r="R212" s="108"/>
      <c r="S212" s="108"/>
      <c r="T212" s="108"/>
      <c r="U212" s="30">
        <f>Q212-P212</f>
        <v>0</v>
      </c>
      <c r="V212" s="27"/>
    </row>
    <row r="213" spans="1:22" s="28" customFormat="1" ht="12" customHeight="1" outlineLevel="1">
      <c r="A213" s="131" t="s">
        <v>353</v>
      </c>
      <c r="B213" s="131"/>
      <c r="C213" s="131"/>
      <c r="D213" s="25"/>
      <c r="E213" s="122">
        <v>1068</v>
      </c>
      <c r="F213" s="122"/>
      <c r="G213" s="122"/>
      <c r="H213" s="122">
        <v>1397</v>
      </c>
      <c r="I213" s="122"/>
      <c r="J213" s="122"/>
      <c r="K213" s="42">
        <f t="shared" si="7"/>
        <v>329</v>
      </c>
      <c r="L213" s="108"/>
      <c r="M213" s="108"/>
      <c r="N213" s="108"/>
      <c r="O213" s="25"/>
      <c r="P213" s="24">
        <f>K213*3.03</f>
        <v>996.8699999999999</v>
      </c>
      <c r="Q213" s="25">
        <v>1000</v>
      </c>
      <c r="R213" s="108"/>
      <c r="S213" s="108"/>
      <c r="T213" s="108"/>
      <c r="U213" s="26"/>
      <c r="V213" s="27"/>
    </row>
    <row r="214" spans="1:22" s="28" customFormat="1" ht="12" customHeight="1" outlineLevel="1">
      <c r="A214" s="131" t="s">
        <v>354</v>
      </c>
      <c r="B214" s="131"/>
      <c r="C214" s="131"/>
      <c r="D214" s="25" t="s">
        <v>113</v>
      </c>
      <c r="E214" s="122">
        <v>600</v>
      </c>
      <c r="F214" s="122"/>
      <c r="G214" s="122"/>
      <c r="H214" s="122">
        <v>1328</v>
      </c>
      <c r="I214" s="122"/>
      <c r="J214" s="122"/>
      <c r="K214" s="42">
        <f t="shared" si="7"/>
        <v>728</v>
      </c>
      <c r="L214" s="108"/>
      <c r="M214" s="108"/>
      <c r="N214" s="108"/>
      <c r="O214" s="25"/>
      <c r="P214" s="24">
        <f>K214*3.03</f>
        <v>2205.8399999999997</v>
      </c>
      <c r="Q214" s="25">
        <v>1164</v>
      </c>
      <c r="R214" s="108"/>
      <c r="S214" s="108"/>
      <c r="T214" s="108"/>
      <c r="U214" s="26">
        <v>1042</v>
      </c>
      <c r="V214" s="27" t="s">
        <v>78</v>
      </c>
    </row>
    <row r="215" spans="1:22" s="28" customFormat="1" ht="13.5" customHeight="1" outlineLevel="1">
      <c r="A215" s="131" t="s">
        <v>355</v>
      </c>
      <c r="B215" s="131"/>
      <c r="C215" s="131"/>
      <c r="D215" s="25"/>
      <c r="E215" s="122">
        <v>530</v>
      </c>
      <c r="F215" s="122"/>
      <c r="G215" s="122"/>
      <c r="H215" s="122">
        <v>1245</v>
      </c>
      <c r="I215" s="122"/>
      <c r="J215" s="122"/>
      <c r="K215" s="42">
        <f t="shared" si="7"/>
        <v>715</v>
      </c>
      <c r="L215" s="108"/>
      <c r="M215" s="108"/>
      <c r="N215" s="108"/>
      <c r="O215" s="25"/>
      <c r="P215" s="24">
        <f>K215*3.01</f>
        <v>2152.1499999999996</v>
      </c>
      <c r="Q215" s="25">
        <v>1296.92</v>
      </c>
      <c r="R215" s="108"/>
      <c r="S215" s="108"/>
      <c r="T215" s="108"/>
      <c r="U215" s="26">
        <v>858</v>
      </c>
      <c r="V215" s="27" t="s">
        <v>58</v>
      </c>
    </row>
    <row r="216" spans="1:22" s="28" customFormat="1" ht="12" customHeight="1" outlineLevel="1">
      <c r="A216" s="131" t="s">
        <v>356</v>
      </c>
      <c r="B216" s="131"/>
      <c r="C216" s="131"/>
      <c r="D216" s="25"/>
      <c r="E216" s="122">
        <v>255</v>
      </c>
      <c r="F216" s="122"/>
      <c r="G216" s="122"/>
      <c r="H216" s="122">
        <v>584</v>
      </c>
      <c r="I216" s="122"/>
      <c r="J216" s="122"/>
      <c r="K216" s="42">
        <f t="shared" si="7"/>
        <v>329</v>
      </c>
      <c r="L216" s="108"/>
      <c r="M216" s="108"/>
      <c r="N216" s="108"/>
      <c r="O216" s="25"/>
      <c r="P216" s="24">
        <f>K216*3.03</f>
        <v>996.8699999999999</v>
      </c>
      <c r="Q216" s="25">
        <v>997.18</v>
      </c>
      <c r="R216" s="108"/>
      <c r="S216" s="108"/>
      <c r="T216" s="108"/>
      <c r="U216" s="26">
        <f aca="true" t="shared" si="9" ref="U216:U223">P216-Q216</f>
        <v>-0.3100000000000591</v>
      </c>
      <c r="V216" s="27"/>
    </row>
    <row r="217" spans="1:22" s="28" customFormat="1" ht="12" customHeight="1" outlineLevel="1">
      <c r="A217" s="111" t="s">
        <v>97</v>
      </c>
      <c r="B217" s="131"/>
      <c r="C217" s="131"/>
      <c r="D217" s="25"/>
      <c r="E217" s="122">
        <v>1086</v>
      </c>
      <c r="F217" s="122"/>
      <c r="G217" s="122"/>
      <c r="H217" s="122">
        <v>1730</v>
      </c>
      <c r="I217" s="122"/>
      <c r="J217" s="122"/>
      <c r="K217" s="42">
        <f t="shared" si="7"/>
        <v>644</v>
      </c>
      <c r="L217" s="108"/>
      <c r="M217" s="108"/>
      <c r="N217" s="108"/>
      <c r="O217" s="25"/>
      <c r="P217" s="24">
        <v>1925</v>
      </c>
      <c r="Q217" s="25">
        <v>1925</v>
      </c>
      <c r="R217" s="108"/>
      <c r="S217" s="108"/>
      <c r="T217" s="108"/>
      <c r="U217" s="26">
        <f t="shared" si="9"/>
        <v>0</v>
      </c>
      <c r="V217" s="27"/>
    </row>
    <row r="218" spans="1:22" s="28" customFormat="1" ht="10.5" customHeight="1" outlineLevel="1">
      <c r="A218" s="131" t="s">
        <v>357</v>
      </c>
      <c r="B218" s="131"/>
      <c r="C218" s="131"/>
      <c r="D218" s="25" t="s">
        <v>112</v>
      </c>
      <c r="E218" s="122">
        <v>970</v>
      </c>
      <c r="F218" s="122"/>
      <c r="G218" s="122"/>
      <c r="H218" s="122">
        <v>1420</v>
      </c>
      <c r="I218" s="122"/>
      <c r="J218" s="122"/>
      <c r="K218" s="42">
        <f t="shared" si="7"/>
        <v>450</v>
      </c>
      <c r="L218" s="108"/>
      <c r="M218" s="108"/>
      <c r="N218" s="108"/>
      <c r="O218" s="25"/>
      <c r="P218" s="24">
        <f>K218*3</f>
        <v>1350</v>
      </c>
      <c r="Q218" s="25">
        <v>1688</v>
      </c>
      <c r="R218" s="108"/>
      <c r="S218" s="108"/>
      <c r="T218" s="108"/>
      <c r="U218" s="26">
        <v>0</v>
      </c>
      <c r="V218" s="27"/>
    </row>
    <row r="219" spans="1:22" s="75" customFormat="1" ht="12" customHeight="1" outlineLevel="1">
      <c r="A219" s="131" t="s">
        <v>45</v>
      </c>
      <c r="B219" s="131"/>
      <c r="C219" s="131"/>
      <c r="D219" s="25"/>
      <c r="E219" s="122">
        <v>402</v>
      </c>
      <c r="F219" s="122"/>
      <c r="G219" s="122"/>
      <c r="H219" s="122">
        <v>801</v>
      </c>
      <c r="I219" s="122"/>
      <c r="J219" s="122"/>
      <c r="K219" s="42">
        <f t="shared" si="7"/>
        <v>399</v>
      </c>
      <c r="L219" s="108"/>
      <c r="M219" s="108"/>
      <c r="N219" s="108"/>
      <c r="O219" s="25"/>
      <c r="P219" s="24">
        <v>1206</v>
      </c>
      <c r="Q219" s="25">
        <v>1206</v>
      </c>
      <c r="R219" s="108"/>
      <c r="S219" s="108"/>
      <c r="T219" s="108"/>
      <c r="U219" s="26">
        <f t="shared" si="9"/>
        <v>0</v>
      </c>
      <c r="V219" s="27"/>
    </row>
    <row r="220" spans="1:22" s="28" customFormat="1" ht="10.5" customHeight="1" outlineLevel="1">
      <c r="A220" s="163" t="s">
        <v>11</v>
      </c>
      <c r="B220" s="163"/>
      <c r="C220" s="163"/>
      <c r="D220" s="47"/>
      <c r="E220" s="112">
        <v>175</v>
      </c>
      <c r="F220" s="112"/>
      <c r="G220" s="112"/>
      <c r="H220" s="112">
        <v>238</v>
      </c>
      <c r="I220" s="112"/>
      <c r="J220" s="112"/>
      <c r="K220" s="48">
        <f t="shared" si="7"/>
        <v>63</v>
      </c>
      <c r="L220" s="113"/>
      <c r="M220" s="113"/>
      <c r="N220" s="113"/>
      <c r="O220" s="47"/>
      <c r="P220" s="49">
        <f>K220*2.96</f>
        <v>186.48</v>
      </c>
      <c r="Q220" s="47">
        <v>186</v>
      </c>
      <c r="R220" s="113"/>
      <c r="S220" s="113"/>
      <c r="T220" s="113"/>
      <c r="U220" s="50">
        <f t="shared" si="9"/>
        <v>0.47999999999998977</v>
      </c>
      <c r="V220" s="83"/>
    </row>
    <row r="221" spans="1:22" s="28" customFormat="1" ht="12" customHeight="1" outlineLevel="1">
      <c r="A221" s="131" t="s">
        <v>359</v>
      </c>
      <c r="B221" s="131"/>
      <c r="C221" s="131"/>
      <c r="D221" s="25"/>
      <c r="E221" s="122">
        <v>610</v>
      </c>
      <c r="F221" s="122"/>
      <c r="G221" s="122"/>
      <c r="H221" s="122">
        <v>1120</v>
      </c>
      <c r="I221" s="122"/>
      <c r="J221" s="122"/>
      <c r="K221" s="42">
        <f t="shared" si="7"/>
        <v>510</v>
      </c>
      <c r="L221" s="108"/>
      <c r="M221" s="108"/>
      <c r="N221" s="108"/>
      <c r="O221" s="25"/>
      <c r="P221" s="24">
        <v>1546</v>
      </c>
      <c r="Q221" s="25">
        <v>1546</v>
      </c>
      <c r="R221" s="108"/>
      <c r="S221" s="108"/>
      <c r="T221" s="108"/>
      <c r="U221" s="26">
        <f t="shared" si="9"/>
        <v>0</v>
      </c>
      <c r="V221" s="27"/>
    </row>
    <row r="222" spans="1:22" s="56" customFormat="1" ht="12" customHeight="1" outlineLevel="1">
      <c r="A222" s="131" t="s">
        <v>358</v>
      </c>
      <c r="B222" s="131"/>
      <c r="C222" s="131"/>
      <c r="D222" s="25" t="s">
        <v>114</v>
      </c>
      <c r="E222" s="122">
        <v>248</v>
      </c>
      <c r="F222" s="122"/>
      <c r="G222" s="122"/>
      <c r="H222" s="122">
        <v>508</v>
      </c>
      <c r="I222" s="122"/>
      <c r="J222" s="122"/>
      <c r="K222" s="42">
        <f t="shared" si="7"/>
        <v>260</v>
      </c>
      <c r="L222" s="108"/>
      <c r="M222" s="108"/>
      <c r="N222" s="108"/>
      <c r="O222" s="25"/>
      <c r="P222" s="24">
        <f>K222*3.03</f>
        <v>787.8</v>
      </c>
      <c r="Q222" s="25">
        <v>200</v>
      </c>
      <c r="R222" s="108"/>
      <c r="S222" s="108"/>
      <c r="T222" s="108"/>
      <c r="U222" s="26">
        <f t="shared" si="9"/>
        <v>587.8</v>
      </c>
      <c r="V222" s="27" t="s">
        <v>90</v>
      </c>
    </row>
    <row r="223" spans="1:22" s="28" customFormat="1" ht="11.25" customHeight="1" outlineLevel="1">
      <c r="A223" s="170" t="s">
        <v>360</v>
      </c>
      <c r="B223" s="170"/>
      <c r="C223" s="170"/>
      <c r="D223" s="51"/>
      <c r="E223" s="171">
        <v>0</v>
      </c>
      <c r="F223" s="171"/>
      <c r="G223" s="171"/>
      <c r="H223" s="171">
        <v>5</v>
      </c>
      <c r="I223" s="171"/>
      <c r="J223" s="171"/>
      <c r="K223" s="52">
        <f t="shared" si="7"/>
        <v>5</v>
      </c>
      <c r="L223" s="136"/>
      <c r="M223" s="136"/>
      <c r="N223" s="136"/>
      <c r="O223" s="51"/>
      <c r="P223" s="53">
        <f>K223*3.03</f>
        <v>15.149999999999999</v>
      </c>
      <c r="Q223" s="51"/>
      <c r="R223" s="136"/>
      <c r="S223" s="136"/>
      <c r="T223" s="136"/>
      <c r="U223" s="26">
        <f t="shared" si="9"/>
        <v>15.149999999999999</v>
      </c>
      <c r="V223" s="55"/>
    </row>
    <row r="224" spans="1:22" s="28" customFormat="1" ht="12" customHeight="1" outlineLevel="1">
      <c r="A224" s="131" t="s">
        <v>361</v>
      </c>
      <c r="B224" s="131"/>
      <c r="C224" s="131"/>
      <c r="D224" s="25"/>
      <c r="E224" s="122">
        <v>353</v>
      </c>
      <c r="F224" s="122"/>
      <c r="G224" s="122"/>
      <c r="H224" s="122">
        <v>611</v>
      </c>
      <c r="I224" s="122"/>
      <c r="J224" s="122"/>
      <c r="K224" s="42">
        <f t="shared" si="7"/>
        <v>258</v>
      </c>
      <c r="L224" s="108"/>
      <c r="M224" s="108"/>
      <c r="N224" s="108"/>
      <c r="O224" s="25"/>
      <c r="P224" s="24">
        <v>810</v>
      </c>
      <c r="Q224" s="25">
        <v>810</v>
      </c>
      <c r="R224" s="108"/>
      <c r="S224" s="108"/>
      <c r="T224" s="108"/>
      <c r="U224" s="26">
        <f>P224-Q224</f>
        <v>0</v>
      </c>
      <c r="V224" s="27"/>
    </row>
    <row r="225" spans="1:22" s="29" customFormat="1" ht="12" customHeight="1" outlineLevel="1">
      <c r="A225" s="131" t="s">
        <v>362</v>
      </c>
      <c r="B225" s="131"/>
      <c r="C225" s="131"/>
      <c r="D225" s="57" t="s">
        <v>91</v>
      </c>
      <c r="E225" s="122">
        <v>630</v>
      </c>
      <c r="F225" s="122"/>
      <c r="G225" s="122"/>
      <c r="H225" s="122">
        <v>948</v>
      </c>
      <c r="I225" s="122"/>
      <c r="J225" s="122"/>
      <c r="K225" s="42">
        <f t="shared" si="7"/>
        <v>318</v>
      </c>
      <c r="L225" s="108"/>
      <c r="M225" s="108"/>
      <c r="N225" s="108"/>
      <c r="O225" s="25"/>
      <c r="P225" s="24">
        <f>K225*3</f>
        <v>954</v>
      </c>
      <c r="Q225" s="25">
        <v>3900</v>
      </c>
      <c r="R225" s="108"/>
      <c r="S225" s="108"/>
      <c r="T225" s="108"/>
      <c r="U225" s="26"/>
      <c r="V225" s="27"/>
    </row>
    <row r="226" spans="1:22" s="28" customFormat="1" ht="12" customHeight="1" outlineLevel="1">
      <c r="A226" s="131" t="s">
        <v>363</v>
      </c>
      <c r="B226" s="111"/>
      <c r="C226" s="111"/>
      <c r="D226" s="57"/>
      <c r="E226" s="109">
        <v>639</v>
      </c>
      <c r="F226" s="109"/>
      <c r="G226" s="109"/>
      <c r="H226" s="109">
        <v>1028</v>
      </c>
      <c r="I226" s="109"/>
      <c r="J226" s="109"/>
      <c r="K226" s="65">
        <f t="shared" si="7"/>
        <v>389</v>
      </c>
      <c r="L226" s="110"/>
      <c r="M226" s="110"/>
      <c r="N226" s="110"/>
      <c r="O226" s="57"/>
      <c r="P226" s="24">
        <f>K226*2.96</f>
        <v>1151.44</v>
      </c>
      <c r="Q226" s="57">
        <v>1149.8</v>
      </c>
      <c r="R226" s="110"/>
      <c r="S226" s="110"/>
      <c r="T226" s="110"/>
      <c r="U226" s="26"/>
      <c r="V226" s="68"/>
    </row>
    <row r="227" spans="1:22" s="28" customFormat="1" ht="12" customHeight="1" outlineLevel="1">
      <c r="A227" s="131" t="s">
        <v>364</v>
      </c>
      <c r="B227" s="131"/>
      <c r="C227" s="131"/>
      <c r="D227" s="25" t="s">
        <v>157</v>
      </c>
      <c r="E227" s="122">
        <v>513</v>
      </c>
      <c r="F227" s="122"/>
      <c r="G227" s="122"/>
      <c r="H227" s="122">
        <v>1011</v>
      </c>
      <c r="I227" s="122"/>
      <c r="J227" s="122"/>
      <c r="K227" s="42">
        <f t="shared" si="7"/>
        <v>498</v>
      </c>
      <c r="L227" s="108"/>
      <c r="M227" s="108"/>
      <c r="N227" s="108"/>
      <c r="O227" s="25"/>
      <c r="P227" s="24">
        <v>1479</v>
      </c>
      <c r="Q227" s="25">
        <v>1000</v>
      </c>
      <c r="R227" s="108"/>
      <c r="S227" s="108"/>
      <c r="T227" s="108"/>
      <c r="U227" s="26">
        <f>P227-Q227</f>
        <v>479</v>
      </c>
      <c r="V227" s="27"/>
    </row>
    <row r="228" spans="1:22" s="28" customFormat="1" ht="13.5" customHeight="1" outlineLevel="1">
      <c r="A228" s="131" t="s">
        <v>365</v>
      </c>
      <c r="B228" s="131"/>
      <c r="C228" s="131"/>
      <c r="D228" s="25"/>
      <c r="E228" s="122">
        <v>650</v>
      </c>
      <c r="F228" s="122"/>
      <c r="G228" s="122"/>
      <c r="H228" s="122">
        <v>1978</v>
      </c>
      <c r="I228" s="122"/>
      <c r="J228" s="122"/>
      <c r="K228" s="42">
        <f t="shared" si="7"/>
        <v>1328</v>
      </c>
      <c r="L228" s="108"/>
      <c r="M228" s="108"/>
      <c r="N228" s="108"/>
      <c r="O228" s="25"/>
      <c r="P228" s="24">
        <v>4000</v>
      </c>
      <c r="Q228" s="25">
        <v>4000</v>
      </c>
      <c r="R228" s="108"/>
      <c r="S228" s="108"/>
      <c r="T228" s="108"/>
      <c r="U228" s="26"/>
      <c r="V228" s="27"/>
    </row>
    <row r="229" spans="1:22" s="29" customFormat="1" ht="14.25" customHeight="1" outlineLevel="1">
      <c r="A229" s="131" t="s">
        <v>12</v>
      </c>
      <c r="B229" s="131"/>
      <c r="C229" s="131"/>
      <c r="D229" s="25" t="s">
        <v>115</v>
      </c>
      <c r="E229" s="122">
        <v>617</v>
      </c>
      <c r="F229" s="122"/>
      <c r="G229" s="122"/>
      <c r="H229" s="122">
        <v>1458</v>
      </c>
      <c r="I229" s="122"/>
      <c r="J229" s="122"/>
      <c r="K229" s="42">
        <f t="shared" si="7"/>
        <v>841</v>
      </c>
      <c r="L229" s="108"/>
      <c r="M229" s="108"/>
      <c r="N229" s="108"/>
      <c r="O229" s="25"/>
      <c r="P229" s="24">
        <f>K229*3.03</f>
        <v>2548.23</v>
      </c>
      <c r="Q229" s="25">
        <v>2030</v>
      </c>
      <c r="R229" s="108"/>
      <c r="S229" s="108"/>
      <c r="T229" s="108"/>
      <c r="U229" s="26">
        <f>P229-Q229</f>
        <v>518.23</v>
      </c>
      <c r="V229" s="27"/>
    </row>
    <row r="230" spans="1:22" s="29" customFormat="1" ht="12" customHeight="1" outlineLevel="1">
      <c r="A230" s="131" t="s">
        <v>366</v>
      </c>
      <c r="B230" s="111"/>
      <c r="C230" s="111"/>
      <c r="D230" s="57"/>
      <c r="E230" s="109">
        <v>1050</v>
      </c>
      <c r="F230" s="109"/>
      <c r="G230" s="109"/>
      <c r="H230" s="109">
        <v>2750</v>
      </c>
      <c r="I230" s="109"/>
      <c r="J230" s="109"/>
      <c r="K230" s="65">
        <f t="shared" si="7"/>
        <v>1700</v>
      </c>
      <c r="L230" s="110"/>
      <c r="M230" s="110"/>
      <c r="N230" s="110"/>
      <c r="O230" s="57"/>
      <c r="P230" s="24">
        <v>5000</v>
      </c>
      <c r="Q230" s="57">
        <v>5000</v>
      </c>
      <c r="R230" s="110"/>
      <c r="S230" s="110"/>
      <c r="T230" s="110"/>
      <c r="U230" s="67"/>
      <c r="V230" s="68"/>
    </row>
    <row r="231" spans="1:22" s="28" customFormat="1" ht="12" customHeight="1" outlineLevel="1">
      <c r="A231" s="111" t="s">
        <v>13</v>
      </c>
      <c r="B231" s="111"/>
      <c r="C231" s="111"/>
      <c r="D231" s="57"/>
      <c r="E231" s="109">
        <v>1042</v>
      </c>
      <c r="F231" s="109"/>
      <c r="G231" s="109"/>
      <c r="H231" s="109">
        <v>2080</v>
      </c>
      <c r="I231" s="109"/>
      <c r="J231" s="109"/>
      <c r="K231" s="65">
        <f t="shared" si="7"/>
        <v>1038</v>
      </c>
      <c r="L231" s="110"/>
      <c r="M231" s="110"/>
      <c r="N231" s="110"/>
      <c r="O231" s="57"/>
      <c r="P231" s="66">
        <f>K231*3</f>
        <v>3114</v>
      </c>
      <c r="Q231" s="57">
        <v>3111</v>
      </c>
      <c r="R231" s="110"/>
      <c r="S231" s="110"/>
      <c r="T231" s="110"/>
      <c r="U231" s="67">
        <v>0</v>
      </c>
      <c r="V231" s="68"/>
    </row>
    <row r="232" spans="1:22" s="74" customFormat="1" ht="12" customHeight="1" outlineLevel="1">
      <c r="A232" s="166" t="s">
        <v>367</v>
      </c>
      <c r="B232" s="166"/>
      <c r="C232" s="166"/>
      <c r="D232" s="69" t="s">
        <v>92</v>
      </c>
      <c r="E232" s="167">
        <v>0</v>
      </c>
      <c r="F232" s="167"/>
      <c r="G232" s="167"/>
      <c r="H232" s="167">
        <v>500</v>
      </c>
      <c r="I232" s="167"/>
      <c r="J232" s="167"/>
      <c r="K232" s="70">
        <f t="shared" si="7"/>
        <v>500</v>
      </c>
      <c r="L232" s="135"/>
      <c r="M232" s="135"/>
      <c r="N232" s="135"/>
      <c r="O232" s="69"/>
      <c r="P232" s="71">
        <f>K232*3</f>
        <v>1500</v>
      </c>
      <c r="Q232" s="69">
        <v>1500</v>
      </c>
      <c r="R232" s="135"/>
      <c r="S232" s="135"/>
      <c r="T232" s="135"/>
      <c r="U232" s="72">
        <f>P232-Q232</f>
        <v>0</v>
      </c>
      <c r="V232" s="73" t="s">
        <v>164</v>
      </c>
    </row>
    <row r="233" spans="1:22" s="28" customFormat="1" ht="12" customHeight="1" outlineLevel="1">
      <c r="A233" s="163" t="s">
        <v>368</v>
      </c>
      <c r="B233" s="163"/>
      <c r="C233" s="163"/>
      <c r="D233" s="47"/>
      <c r="E233" s="112">
        <v>251</v>
      </c>
      <c r="F233" s="112"/>
      <c r="G233" s="112"/>
      <c r="H233" s="112">
        <v>437</v>
      </c>
      <c r="I233" s="112"/>
      <c r="J233" s="112"/>
      <c r="K233" s="48">
        <f t="shared" si="7"/>
        <v>186</v>
      </c>
      <c r="L233" s="113"/>
      <c r="M233" s="113"/>
      <c r="N233" s="113"/>
      <c r="O233" s="47"/>
      <c r="P233" s="24">
        <v>564</v>
      </c>
      <c r="Q233" s="47">
        <v>564</v>
      </c>
      <c r="R233" s="113"/>
      <c r="S233" s="113"/>
      <c r="T233" s="113"/>
      <c r="U233" s="50">
        <f>P233-Q233</f>
        <v>0</v>
      </c>
      <c r="V233" s="83"/>
    </row>
    <row r="234" spans="1:22" s="28" customFormat="1" ht="23.25" customHeight="1" outlineLevel="1">
      <c r="A234" s="131" t="s">
        <v>369</v>
      </c>
      <c r="B234" s="131"/>
      <c r="C234" s="131"/>
      <c r="D234" s="25"/>
      <c r="E234" s="122">
        <v>1557</v>
      </c>
      <c r="F234" s="122"/>
      <c r="G234" s="122"/>
      <c r="H234" s="122">
        <v>1895</v>
      </c>
      <c r="I234" s="122"/>
      <c r="J234" s="122"/>
      <c r="K234" s="42">
        <f t="shared" si="7"/>
        <v>338</v>
      </c>
      <c r="L234" s="108"/>
      <c r="M234" s="108"/>
      <c r="N234" s="108"/>
      <c r="O234" s="25"/>
      <c r="P234" s="24">
        <v>1000</v>
      </c>
      <c r="Q234" s="25">
        <v>1000</v>
      </c>
      <c r="R234" s="108"/>
      <c r="S234" s="108"/>
      <c r="T234" s="108"/>
      <c r="U234" s="26"/>
      <c r="V234" s="27"/>
    </row>
    <row r="235" spans="1:22" s="28" customFormat="1" ht="23.25" customHeight="1" outlineLevel="1">
      <c r="A235" s="131" t="s">
        <v>370</v>
      </c>
      <c r="B235" s="131"/>
      <c r="C235" s="131"/>
      <c r="D235" s="25"/>
      <c r="E235" s="122">
        <v>1712</v>
      </c>
      <c r="F235" s="122"/>
      <c r="G235" s="122"/>
      <c r="H235" s="122">
        <v>2104</v>
      </c>
      <c r="I235" s="122"/>
      <c r="J235" s="122"/>
      <c r="K235" s="42">
        <f t="shared" si="7"/>
        <v>392</v>
      </c>
      <c r="L235" s="108"/>
      <c r="M235" s="108"/>
      <c r="N235" s="108"/>
      <c r="O235" s="25"/>
      <c r="P235" s="24">
        <f>K235*3.03</f>
        <v>1187.76</v>
      </c>
      <c r="Q235" s="25"/>
      <c r="R235" s="108"/>
      <c r="S235" s="108"/>
      <c r="T235" s="108"/>
      <c r="U235" s="26">
        <f>P235-Q235</f>
        <v>1187.76</v>
      </c>
      <c r="V235" s="27"/>
    </row>
    <row r="236" spans="1:22" s="28" customFormat="1" ht="12" customHeight="1" outlineLevel="1">
      <c r="A236" s="131" t="s">
        <v>371</v>
      </c>
      <c r="B236" s="131"/>
      <c r="C236" s="131"/>
      <c r="D236" s="25" t="s">
        <v>156</v>
      </c>
      <c r="E236" s="122">
        <v>702</v>
      </c>
      <c r="F236" s="122"/>
      <c r="G236" s="122"/>
      <c r="H236" s="122">
        <v>1779</v>
      </c>
      <c r="I236" s="122"/>
      <c r="J236" s="122"/>
      <c r="K236" s="42">
        <f t="shared" si="7"/>
        <v>1077</v>
      </c>
      <c r="L236" s="108"/>
      <c r="M236" s="108"/>
      <c r="N236" s="108"/>
      <c r="O236" s="25"/>
      <c r="P236" s="24">
        <v>3251</v>
      </c>
      <c r="Q236" s="25">
        <v>2000</v>
      </c>
      <c r="R236" s="108"/>
      <c r="S236" s="108"/>
      <c r="T236" s="108"/>
      <c r="U236" s="26">
        <f>P236-Q236</f>
        <v>1251</v>
      </c>
      <c r="V236" s="27" t="s">
        <v>58</v>
      </c>
    </row>
    <row r="237" spans="1:22" s="81" customFormat="1" ht="12" customHeight="1" outlineLevel="1">
      <c r="A237" s="168" t="s">
        <v>372</v>
      </c>
      <c r="B237" s="168"/>
      <c r="C237" s="168"/>
      <c r="D237" s="76" t="s">
        <v>93</v>
      </c>
      <c r="E237" s="169">
        <v>0</v>
      </c>
      <c r="F237" s="169"/>
      <c r="G237" s="169"/>
      <c r="H237" s="169">
        <v>294</v>
      </c>
      <c r="I237" s="169"/>
      <c r="J237" s="169"/>
      <c r="K237" s="77">
        <f t="shared" si="7"/>
        <v>294</v>
      </c>
      <c r="L237" s="132"/>
      <c r="M237" s="132"/>
      <c r="N237" s="132"/>
      <c r="O237" s="76"/>
      <c r="P237" s="78">
        <f>K237*3.03</f>
        <v>890.8199999999999</v>
      </c>
      <c r="Q237" s="76">
        <v>600</v>
      </c>
      <c r="R237" s="132"/>
      <c r="S237" s="132"/>
      <c r="T237" s="132"/>
      <c r="U237" s="79">
        <f>P237-Q237</f>
        <v>290.81999999999994</v>
      </c>
      <c r="V237" s="80"/>
    </row>
    <row r="238" spans="1:22" s="46" customFormat="1" ht="15.75" customHeight="1" outlineLevel="1">
      <c r="A238" s="131" t="s">
        <v>373</v>
      </c>
      <c r="B238" s="131"/>
      <c r="C238" s="131"/>
      <c r="D238" s="25" t="s">
        <v>94</v>
      </c>
      <c r="E238" s="122">
        <v>0</v>
      </c>
      <c r="F238" s="122"/>
      <c r="G238" s="122"/>
      <c r="H238" s="122">
        <v>407</v>
      </c>
      <c r="I238" s="122"/>
      <c r="J238" s="122"/>
      <c r="K238" s="103">
        <f t="shared" si="7"/>
        <v>407</v>
      </c>
      <c r="L238" s="108"/>
      <c r="M238" s="108"/>
      <c r="N238" s="108"/>
      <c r="O238" s="25"/>
      <c r="P238" s="78">
        <f>K238*3.03</f>
        <v>1233.2099999999998</v>
      </c>
      <c r="Q238" s="25">
        <v>1300</v>
      </c>
      <c r="R238" s="108"/>
      <c r="S238" s="108"/>
      <c r="T238" s="108"/>
      <c r="U238" s="63">
        <v>0</v>
      </c>
      <c r="V238" s="64"/>
    </row>
    <row r="239" spans="1:22" s="28" customFormat="1" ht="15.75" customHeight="1" outlineLevel="1">
      <c r="A239" s="104" t="s">
        <v>191</v>
      </c>
      <c r="B239" s="31"/>
      <c r="C239" s="31"/>
      <c r="D239" s="38"/>
      <c r="E239" s="33"/>
      <c r="F239" s="33"/>
      <c r="G239" s="33"/>
      <c r="H239" s="33"/>
      <c r="I239" s="33"/>
      <c r="J239" s="33"/>
      <c r="K239" s="33"/>
      <c r="L239" s="44"/>
      <c r="M239" s="44"/>
      <c r="N239" s="44"/>
      <c r="O239" s="32"/>
      <c r="P239" s="35"/>
      <c r="Q239" s="32"/>
      <c r="R239" s="44"/>
      <c r="S239" s="44"/>
      <c r="T239" s="44"/>
      <c r="U239" s="36">
        <f>SUM(U203:U238)</f>
        <v>8683.041</v>
      </c>
      <c r="V239" s="27"/>
    </row>
    <row r="240" spans="1:21" s="28" customFormat="1" ht="23.25" customHeight="1" outlineLevel="1">
      <c r="A240" s="105" t="s">
        <v>37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7"/>
    </row>
    <row r="241" spans="1:22" s="28" customFormat="1" ht="23.25" customHeight="1" outlineLevel="1">
      <c r="A241" s="131" t="s">
        <v>374</v>
      </c>
      <c r="B241" s="131"/>
      <c r="C241" s="131"/>
      <c r="D241" s="25"/>
      <c r="E241" s="122">
        <v>800</v>
      </c>
      <c r="F241" s="122"/>
      <c r="G241" s="122"/>
      <c r="H241" s="122">
        <v>1900</v>
      </c>
      <c r="I241" s="122"/>
      <c r="J241" s="122"/>
      <c r="K241" s="42">
        <f aca="true" t="shared" si="10" ref="K241:K295">H241-E241</f>
        <v>1100</v>
      </c>
      <c r="L241" s="108"/>
      <c r="M241" s="108"/>
      <c r="N241" s="108"/>
      <c r="O241" s="25"/>
      <c r="P241" s="24">
        <v>3325</v>
      </c>
      <c r="Q241" s="25">
        <v>3325</v>
      </c>
      <c r="R241" s="108"/>
      <c r="S241" s="108"/>
      <c r="T241" s="108"/>
      <c r="U241" s="26"/>
      <c r="V241" s="27"/>
    </row>
    <row r="242" spans="1:22" s="29" customFormat="1" ht="12" customHeight="1" outlineLevel="1">
      <c r="A242" s="131" t="s">
        <v>375</v>
      </c>
      <c r="B242" s="131"/>
      <c r="C242" s="131"/>
      <c r="D242" s="57" t="s">
        <v>95</v>
      </c>
      <c r="E242" s="122">
        <v>70</v>
      </c>
      <c r="F242" s="122"/>
      <c r="G242" s="122"/>
      <c r="H242" s="122">
        <v>70</v>
      </c>
      <c r="I242" s="122"/>
      <c r="J242" s="122"/>
      <c r="K242" s="42">
        <f t="shared" si="10"/>
        <v>0</v>
      </c>
      <c r="L242" s="108"/>
      <c r="M242" s="108"/>
      <c r="N242" s="108"/>
      <c r="O242" s="25"/>
      <c r="P242" s="24">
        <f>K242*3</f>
        <v>0</v>
      </c>
      <c r="Q242" s="25"/>
      <c r="R242" s="108"/>
      <c r="S242" s="108"/>
      <c r="T242" s="108"/>
      <c r="U242" s="26"/>
      <c r="V242" s="27"/>
    </row>
    <row r="243" spans="1:22" s="29" customFormat="1" ht="23.25" customHeight="1" outlineLevel="1">
      <c r="A243" s="131" t="s">
        <v>376</v>
      </c>
      <c r="B243" s="111"/>
      <c r="C243" s="111"/>
      <c r="D243" s="57">
        <v>57267806</v>
      </c>
      <c r="E243" s="109">
        <v>1060</v>
      </c>
      <c r="F243" s="109"/>
      <c r="G243" s="109"/>
      <c r="H243" s="109">
        <v>2358</v>
      </c>
      <c r="I243" s="109"/>
      <c r="J243" s="109"/>
      <c r="K243" s="65">
        <f t="shared" si="10"/>
        <v>1298</v>
      </c>
      <c r="L243" s="110"/>
      <c r="M243" s="110"/>
      <c r="N243" s="110"/>
      <c r="O243" s="57"/>
      <c r="P243" s="24">
        <f>K243*3.02</f>
        <v>3919.96</v>
      </c>
      <c r="Q243" s="57">
        <v>3916.8</v>
      </c>
      <c r="R243" s="110"/>
      <c r="S243" s="110"/>
      <c r="T243" s="110"/>
      <c r="U243" s="67"/>
      <c r="V243" s="68"/>
    </row>
    <row r="244" spans="1:22" s="28" customFormat="1" ht="23.25" customHeight="1" outlineLevel="1">
      <c r="A244" s="131" t="s">
        <v>377</v>
      </c>
      <c r="B244" s="111"/>
      <c r="C244" s="111"/>
      <c r="D244" s="57">
        <v>57270119</v>
      </c>
      <c r="E244" s="109">
        <v>283</v>
      </c>
      <c r="F244" s="109"/>
      <c r="G244" s="109"/>
      <c r="H244" s="109">
        <v>581</v>
      </c>
      <c r="I244" s="109"/>
      <c r="J244" s="109"/>
      <c r="K244" s="65">
        <f t="shared" si="10"/>
        <v>298</v>
      </c>
      <c r="L244" s="110"/>
      <c r="M244" s="110"/>
      <c r="N244" s="110"/>
      <c r="O244" s="57"/>
      <c r="P244" s="24">
        <f>K244*3</f>
        <v>894</v>
      </c>
      <c r="Q244" s="57">
        <v>727.2</v>
      </c>
      <c r="R244" s="110"/>
      <c r="S244" s="110"/>
      <c r="T244" s="110"/>
      <c r="U244" s="67">
        <f>P244-Q244</f>
        <v>166.79999999999995</v>
      </c>
      <c r="V244" s="64" t="s">
        <v>107</v>
      </c>
    </row>
    <row r="245" spans="1:22" s="74" customFormat="1" ht="12" customHeight="1" outlineLevel="1">
      <c r="A245" s="131" t="s">
        <v>380</v>
      </c>
      <c r="B245" s="131"/>
      <c r="C245" s="131"/>
      <c r="D245" s="25"/>
      <c r="E245" s="122">
        <v>168</v>
      </c>
      <c r="F245" s="122"/>
      <c r="G245" s="122"/>
      <c r="H245" s="122">
        <v>443</v>
      </c>
      <c r="I245" s="122"/>
      <c r="J245" s="122"/>
      <c r="K245" s="42">
        <f t="shared" si="10"/>
        <v>275</v>
      </c>
      <c r="L245" s="108"/>
      <c r="M245" s="108"/>
      <c r="N245" s="108"/>
      <c r="O245" s="25"/>
      <c r="P245" s="24">
        <f>K245*3</f>
        <v>825</v>
      </c>
      <c r="Q245" s="25">
        <v>825</v>
      </c>
      <c r="R245" s="108"/>
      <c r="S245" s="108"/>
      <c r="T245" s="108"/>
      <c r="U245" s="26">
        <f>P245-Q245</f>
        <v>0</v>
      </c>
      <c r="V245" s="27"/>
    </row>
    <row r="246" spans="1:22" s="28" customFormat="1" ht="12" customHeight="1" outlineLevel="1">
      <c r="A246" s="166" t="s">
        <v>381</v>
      </c>
      <c r="B246" s="166"/>
      <c r="C246" s="166"/>
      <c r="D246" s="69" t="s">
        <v>110</v>
      </c>
      <c r="E246" s="167">
        <v>4105</v>
      </c>
      <c r="F246" s="167"/>
      <c r="G246" s="167"/>
      <c r="H246" s="167">
        <v>5837</v>
      </c>
      <c r="I246" s="167"/>
      <c r="J246" s="167"/>
      <c r="K246" s="70">
        <f t="shared" si="10"/>
        <v>1732</v>
      </c>
      <c r="L246" s="135"/>
      <c r="M246" s="135"/>
      <c r="N246" s="135"/>
      <c r="O246" s="69"/>
      <c r="P246" s="71">
        <f>K246*3.03</f>
        <v>5247.96</v>
      </c>
      <c r="Q246" s="69">
        <v>5000</v>
      </c>
      <c r="R246" s="135"/>
      <c r="S246" s="135"/>
      <c r="T246" s="135"/>
      <c r="U246" s="72">
        <v>248</v>
      </c>
      <c r="V246" s="73"/>
    </row>
    <row r="247" spans="1:22" s="28" customFormat="1" ht="12" customHeight="1" outlineLevel="1">
      <c r="A247" s="131" t="s">
        <v>382</v>
      </c>
      <c r="B247" s="111"/>
      <c r="C247" s="111"/>
      <c r="D247" s="25" t="s">
        <v>109</v>
      </c>
      <c r="E247" s="109">
        <v>5090</v>
      </c>
      <c r="F247" s="109"/>
      <c r="G247" s="109"/>
      <c r="H247" s="109">
        <v>5821</v>
      </c>
      <c r="I247" s="109"/>
      <c r="J247" s="109"/>
      <c r="K247" s="65">
        <f t="shared" si="10"/>
        <v>731</v>
      </c>
      <c r="L247" s="110"/>
      <c r="M247" s="110"/>
      <c r="N247" s="110"/>
      <c r="O247" s="57"/>
      <c r="P247" s="24">
        <f>K247*3.03</f>
        <v>2214.93</v>
      </c>
      <c r="Q247" s="57">
        <v>3000</v>
      </c>
      <c r="R247" s="110"/>
      <c r="S247" s="110"/>
      <c r="T247" s="110"/>
      <c r="U247" s="67"/>
      <c r="V247" s="27"/>
    </row>
    <row r="248" spans="1:22" s="29" customFormat="1" ht="26.25" customHeight="1" outlineLevel="1">
      <c r="A248" s="131" t="s">
        <v>378</v>
      </c>
      <c r="B248" s="131"/>
      <c r="C248" s="131"/>
      <c r="D248" s="25" t="s">
        <v>108</v>
      </c>
      <c r="E248" s="122">
        <v>526</v>
      </c>
      <c r="F248" s="122"/>
      <c r="G248" s="122"/>
      <c r="H248" s="122">
        <v>1489</v>
      </c>
      <c r="I248" s="122"/>
      <c r="J248" s="122"/>
      <c r="K248" s="42">
        <f t="shared" si="10"/>
        <v>963</v>
      </c>
      <c r="L248" s="108"/>
      <c r="M248" s="108"/>
      <c r="N248" s="108"/>
      <c r="O248" s="25"/>
      <c r="P248" s="24">
        <f>K248*3.03</f>
        <v>2917.89</v>
      </c>
      <c r="Q248" s="25">
        <v>633</v>
      </c>
      <c r="R248" s="108"/>
      <c r="S248" s="108"/>
      <c r="T248" s="108"/>
      <c r="U248" s="26">
        <f>P248-Q248</f>
        <v>2284.89</v>
      </c>
      <c r="V248" s="27"/>
    </row>
    <row r="249" spans="1:22" s="28" customFormat="1" ht="23.25" customHeight="1" outlineLevel="1">
      <c r="A249" s="131" t="s">
        <v>379</v>
      </c>
      <c r="B249" s="111"/>
      <c r="C249" s="111"/>
      <c r="D249" s="87" t="s">
        <v>98</v>
      </c>
      <c r="E249" s="165">
        <v>856</v>
      </c>
      <c r="F249" s="165"/>
      <c r="G249" s="165"/>
      <c r="H249" s="165">
        <v>2309</v>
      </c>
      <c r="I249" s="165"/>
      <c r="J249" s="165"/>
      <c r="K249" s="88">
        <f t="shared" si="10"/>
        <v>1453</v>
      </c>
      <c r="L249" s="134"/>
      <c r="M249" s="134"/>
      <c r="N249" s="134"/>
      <c r="O249" s="87"/>
      <c r="P249" s="24">
        <f>K249*3</f>
        <v>4359</v>
      </c>
      <c r="Q249" s="57">
        <v>3000</v>
      </c>
      <c r="R249" s="134"/>
      <c r="S249" s="134"/>
      <c r="T249" s="134"/>
      <c r="U249" s="89">
        <v>1350</v>
      </c>
      <c r="V249" s="64" t="s">
        <v>58</v>
      </c>
    </row>
    <row r="250" spans="1:22" s="28" customFormat="1" ht="23.25" customHeight="1" outlineLevel="1">
      <c r="A250" s="131" t="s">
        <v>384</v>
      </c>
      <c r="B250" s="131"/>
      <c r="C250" s="131"/>
      <c r="D250" s="25"/>
      <c r="E250" s="122">
        <v>610</v>
      </c>
      <c r="F250" s="122"/>
      <c r="G250" s="122"/>
      <c r="H250" s="122">
        <v>1110</v>
      </c>
      <c r="I250" s="122"/>
      <c r="J250" s="122"/>
      <c r="K250" s="42">
        <f t="shared" si="10"/>
        <v>500</v>
      </c>
      <c r="L250" s="108"/>
      <c r="M250" s="108"/>
      <c r="N250" s="108"/>
      <c r="O250" s="25"/>
      <c r="P250" s="24">
        <v>1494</v>
      </c>
      <c r="Q250" s="25">
        <v>1494</v>
      </c>
      <c r="R250" s="108"/>
      <c r="S250" s="108"/>
      <c r="T250" s="108"/>
      <c r="U250" s="26">
        <f>P250-Q250</f>
        <v>0</v>
      </c>
      <c r="V250" s="27"/>
    </row>
    <row r="251" spans="1:22" s="28" customFormat="1" ht="23.25" customHeight="1" outlineLevel="1">
      <c r="A251" s="131" t="s">
        <v>383</v>
      </c>
      <c r="B251" s="131"/>
      <c r="C251" s="131"/>
      <c r="D251" s="25"/>
      <c r="E251" s="122">
        <v>62</v>
      </c>
      <c r="F251" s="122"/>
      <c r="G251" s="122"/>
      <c r="H251" s="122">
        <v>780</v>
      </c>
      <c r="I251" s="122"/>
      <c r="J251" s="122"/>
      <c r="K251" s="42">
        <f t="shared" si="10"/>
        <v>718</v>
      </c>
      <c r="L251" s="108"/>
      <c r="M251" s="108"/>
      <c r="N251" s="108"/>
      <c r="O251" s="25"/>
      <c r="P251" s="24">
        <v>2232</v>
      </c>
      <c r="Q251" s="25">
        <v>2232</v>
      </c>
      <c r="R251" s="108"/>
      <c r="S251" s="108"/>
      <c r="T251" s="108"/>
      <c r="U251" s="26">
        <v>0</v>
      </c>
      <c r="V251" s="27"/>
    </row>
    <row r="252" spans="1:22" s="75" customFormat="1" ht="23.25" customHeight="1" outlineLevel="1">
      <c r="A252" s="131" t="s">
        <v>385</v>
      </c>
      <c r="B252" s="131"/>
      <c r="C252" s="131"/>
      <c r="D252" s="25"/>
      <c r="E252" s="122">
        <v>0</v>
      </c>
      <c r="F252" s="122"/>
      <c r="G252" s="122"/>
      <c r="H252" s="122">
        <v>241</v>
      </c>
      <c r="I252" s="122"/>
      <c r="J252" s="122"/>
      <c r="K252" s="42">
        <f t="shared" si="10"/>
        <v>241</v>
      </c>
      <c r="L252" s="108"/>
      <c r="M252" s="108"/>
      <c r="N252" s="108"/>
      <c r="O252" s="25"/>
      <c r="P252" s="24">
        <f>K252*3.03</f>
        <v>730.2299999999999</v>
      </c>
      <c r="Q252" s="25">
        <v>730</v>
      </c>
      <c r="R252" s="108"/>
      <c r="S252" s="108"/>
      <c r="T252" s="108"/>
      <c r="U252" s="26">
        <f>P252-Q252</f>
        <v>0.2299999999999045</v>
      </c>
      <c r="V252" s="27"/>
    </row>
    <row r="253" spans="1:22" s="28" customFormat="1" ht="23.25" customHeight="1" outlineLevel="1">
      <c r="A253" s="163" t="s">
        <v>386</v>
      </c>
      <c r="B253" s="163"/>
      <c r="C253" s="163"/>
      <c r="D253" s="47"/>
      <c r="E253" s="112">
        <v>30697</v>
      </c>
      <c r="F253" s="112"/>
      <c r="G253" s="112"/>
      <c r="H253" s="112">
        <v>35406</v>
      </c>
      <c r="I253" s="112"/>
      <c r="J253" s="112"/>
      <c r="K253" s="48">
        <f t="shared" si="10"/>
        <v>4709</v>
      </c>
      <c r="L253" s="113"/>
      <c r="M253" s="113"/>
      <c r="N253" s="113"/>
      <c r="O253" s="47"/>
      <c r="P253" s="24">
        <f>K253*3.03</f>
        <v>14268.269999999999</v>
      </c>
      <c r="Q253" s="47">
        <v>14270</v>
      </c>
      <c r="R253" s="113"/>
      <c r="S253" s="113"/>
      <c r="T253" s="113"/>
      <c r="U253" s="50">
        <v>0</v>
      </c>
      <c r="V253" s="83"/>
    </row>
    <row r="254" spans="1:22" s="28" customFormat="1" ht="12" customHeight="1" outlineLevel="1">
      <c r="A254" s="131" t="s">
        <v>387</v>
      </c>
      <c r="B254" s="131"/>
      <c r="C254" s="131"/>
      <c r="D254" s="25"/>
      <c r="E254" s="122">
        <v>895</v>
      </c>
      <c r="F254" s="122"/>
      <c r="G254" s="122"/>
      <c r="H254" s="122">
        <v>1800</v>
      </c>
      <c r="I254" s="122"/>
      <c r="J254" s="122"/>
      <c r="K254" s="42">
        <f t="shared" si="10"/>
        <v>905</v>
      </c>
      <c r="L254" s="108"/>
      <c r="M254" s="108"/>
      <c r="N254" s="108"/>
      <c r="O254" s="25"/>
      <c r="P254" s="24">
        <f>K254*3.03</f>
        <v>2742.1499999999996</v>
      </c>
      <c r="Q254" s="25">
        <v>2745</v>
      </c>
      <c r="R254" s="108"/>
      <c r="S254" s="108"/>
      <c r="T254" s="108"/>
      <c r="U254" s="26"/>
      <c r="V254" s="27"/>
    </row>
    <row r="255" spans="1:22" s="29" customFormat="1" ht="23.25" customHeight="1" outlineLevel="1">
      <c r="A255" s="131" t="s">
        <v>388</v>
      </c>
      <c r="B255" s="131"/>
      <c r="C255" s="131"/>
      <c r="D255" s="25"/>
      <c r="E255" s="122">
        <v>353</v>
      </c>
      <c r="F255" s="122"/>
      <c r="G255" s="122"/>
      <c r="H255" s="122">
        <v>603</v>
      </c>
      <c r="I255" s="122"/>
      <c r="J255" s="122"/>
      <c r="K255" s="42">
        <f t="shared" si="10"/>
        <v>250</v>
      </c>
      <c r="L255" s="108"/>
      <c r="M255" s="108"/>
      <c r="N255" s="108"/>
      <c r="O255" s="25"/>
      <c r="P255" s="24">
        <f>K255*3.03</f>
        <v>757.5</v>
      </c>
      <c r="Q255" s="25">
        <v>757.5</v>
      </c>
      <c r="R255" s="108"/>
      <c r="S255" s="108"/>
      <c r="T255" s="108"/>
      <c r="U255" s="26"/>
      <c r="V255" s="27"/>
    </row>
    <row r="256" spans="1:22" s="28" customFormat="1" ht="23.25" customHeight="1" outlineLevel="1">
      <c r="A256" s="131" t="s">
        <v>389</v>
      </c>
      <c r="B256" s="111"/>
      <c r="C256" s="111"/>
      <c r="D256" s="57" t="s">
        <v>99</v>
      </c>
      <c r="E256" s="109"/>
      <c r="F256" s="109"/>
      <c r="G256" s="109"/>
      <c r="H256" s="109">
        <v>790</v>
      </c>
      <c r="I256" s="109"/>
      <c r="J256" s="109"/>
      <c r="K256" s="65">
        <f t="shared" si="10"/>
        <v>790</v>
      </c>
      <c r="L256" s="110"/>
      <c r="M256" s="110"/>
      <c r="N256" s="110"/>
      <c r="O256" s="57"/>
      <c r="P256" s="66">
        <f>K256*3.03</f>
        <v>2393.7</v>
      </c>
      <c r="Q256" s="57">
        <v>2000</v>
      </c>
      <c r="R256" s="110"/>
      <c r="S256" s="110"/>
      <c r="T256" s="110"/>
      <c r="U256" s="67">
        <f>P256-Q256</f>
        <v>393.6999999999998</v>
      </c>
      <c r="V256" s="68"/>
    </row>
    <row r="257" spans="1:22" s="28" customFormat="1" ht="23.25" customHeight="1" outlineLevel="1">
      <c r="A257" s="131" t="s">
        <v>390</v>
      </c>
      <c r="B257" s="131"/>
      <c r="C257" s="131"/>
      <c r="D257" s="57" t="s">
        <v>96</v>
      </c>
      <c r="E257" s="122">
        <v>433</v>
      </c>
      <c r="F257" s="122"/>
      <c r="G257" s="122"/>
      <c r="H257" s="122">
        <v>831</v>
      </c>
      <c r="I257" s="122"/>
      <c r="J257" s="122"/>
      <c r="K257" s="42">
        <f t="shared" si="10"/>
        <v>398</v>
      </c>
      <c r="L257" s="108"/>
      <c r="M257" s="108"/>
      <c r="N257" s="108"/>
      <c r="O257" s="25"/>
      <c r="P257" s="24">
        <v>1206</v>
      </c>
      <c r="Q257" s="25">
        <v>1000</v>
      </c>
      <c r="R257" s="108"/>
      <c r="S257" s="108"/>
      <c r="T257" s="108"/>
      <c r="U257" s="26">
        <v>206</v>
      </c>
      <c r="V257" s="27"/>
    </row>
    <row r="258" spans="1:22" s="29" customFormat="1" ht="12" customHeight="1" outlineLevel="1">
      <c r="A258" s="131" t="s">
        <v>391</v>
      </c>
      <c r="B258" s="131"/>
      <c r="C258" s="131"/>
      <c r="D258" s="25" t="s">
        <v>106</v>
      </c>
      <c r="E258" s="122">
        <v>1491</v>
      </c>
      <c r="F258" s="122"/>
      <c r="G258" s="122"/>
      <c r="H258" s="122">
        <v>2230</v>
      </c>
      <c r="I258" s="122"/>
      <c r="J258" s="122"/>
      <c r="K258" s="42">
        <f t="shared" si="10"/>
        <v>739</v>
      </c>
      <c r="L258" s="108"/>
      <c r="M258" s="108"/>
      <c r="N258" s="108"/>
      <c r="O258" s="25"/>
      <c r="P258" s="24">
        <v>2233</v>
      </c>
      <c r="Q258" s="25">
        <v>1939</v>
      </c>
      <c r="R258" s="108"/>
      <c r="S258" s="108"/>
      <c r="T258" s="108"/>
      <c r="U258" s="26">
        <v>294</v>
      </c>
      <c r="V258" s="27" t="s">
        <v>58</v>
      </c>
    </row>
    <row r="259" spans="1:22" s="29" customFormat="1" ht="12" customHeight="1" outlineLevel="1">
      <c r="A259" s="164" t="s">
        <v>14</v>
      </c>
      <c r="B259" s="164"/>
      <c r="C259" s="164"/>
      <c r="D259" s="87"/>
      <c r="E259" s="165">
        <v>1102</v>
      </c>
      <c r="F259" s="165"/>
      <c r="G259" s="165"/>
      <c r="H259" s="165">
        <v>1584</v>
      </c>
      <c r="I259" s="165"/>
      <c r="J259" s="165"/>
      <c r="K259" s="88">
        <f t="shared" si="10"/>
        <v>482</v>
      </c>
      <c r="L259" s="134"/>
      <c r="M259" s="134"/>
      <c r="N259" s="134"/>
      <c r="O259" s="87"/>
      <c r="P259" s="66">
        <f>K259*3.03</f>
        <v>1460.4599999999998</v>
      </c>
      <c r="Q259" s="87">
        <v>1472</v>
      </c>
      <c r="R259" s="134"/>
      <c r="S259" s="134"/>
      <c r="T259" s="134"/>
      <c r="U259" s="89">
        <v>0</v>
      </c>
      <c r="V259" s="68"/>
    </row>
    <row r="260" spans="1:22" s="28" customFormat="1" ht="12" customHeight="1" outlineLevel="1">
      <c r="A260" s="131" t="s">
        <v>392</v>
      </c>
      <c r="B260" s="111"/>
      <c r="C260" s="111"/>
      <c r="D260" s="57" t="s">
        <v>47</v>
      </c>
      <c r="E260" s="109">
        <v>342</v>
      </c>
      <c r="F260" s="109"/>
      <c r="G260" s="109"/>
      <c r="H260" s="109">
        <v>5529</v>
      </c>
      <c r="I260" s="109"/>
      <c r="J260" s="109"/>
      <c r="K260" s="65">
        <f t="shared" si="10"/>
        <v>5187</v>
      </c>
      <c r="L260" s="110"/>
      <c r="M260" s="110"/>
      <c r="N260" s="110"/>
      <c r="O260" s="57"/>
      <c r="P260" s="66">
        <v>15600</v>
      </c>
      <c r="Q260" s="57">
        <v>15600</v>
      </c>
      <c r="R260" s="110"/>
      <c r="S260" s="110"/>
      <c r="T260" s="110"/>
      <c r="U260" s="67"/>
      <c r="V260" s="68"/>
    </row>
    <row r="261" spans="1:22" s="90" customFormat="1" ht="24.75" customHeight="1" outlineLevel="1">
      <c r="A261" s="131" t="s">
        <v>15</v>
      </c>
      <c r="B261" s="131"/>
      <c r="C261" s="131"/>
      <c r="D261" s="25"/>
      <c r="E261" s="122">
        <v>698</v>
      </c>
      <c r="F261" s="122"/>
      <c r="G261" s="122"/>
      <c r="H261" s="122">
        <v>1810</v>
      </c>
      <c r="I261" s="122"/>
      <c r="J261" s="122"/>
      <c r="K261" s="42">
        <f t="shared" si="10"/>
        <v>1112</v>
      </c>
      <c r="L261" s="108"/>
      <c r="M261" s="108"/>
      <c r="N261" s="108"/>
      <c r="O261" s="25"/>
      <c r="P261" s="24">
        <f>K261*3</f>
        <v>3336</v>
      </c>
      <c r="Q261" s="25">
        <v>3336.54</v>
      </c>
      <c r="R261" s="108"/>
      <c r="S261" s="108"/>
      <c r="T261" s="108"/>
      <c r="U261" s="26"/>
      <c r="V261" s="27"/>
    </row>
    <row r="262" spans="1:22" s="28" customFormat="1" ht="12" customHeight="1" outlineLevel="1">
      <c r="A262" s="131" t="s">
        <v>393</v>
      </c>
      <c r="B262" s="111"/>
      <c r="C262" s="111"/>
      <c r="D262" s="57" t="s">
        <v>100</v>
      </c>
      <c r="E262" s="109">
        <v>1411</v>
      </c>
      <c r="F262" s="109"/>
      <c r="G262" s="109"/>
      <c r="H262" s="109">
        <v>1636</v>
      </c>
      <c r="I262" s="109"/>
      <c r="J262" s="109"/>
      <c r="K262" s="65">
        <f t="shared" si="10"/>
        <v>225</v>
      </c>
      <c r="L262" s="110"/>
      <c r="M262" s="110"/>
      <c r="N262" s="110"/>
      <c r="O262" s="57"/>
      <c r="P262" s="24">
        <f>K262*3.03</f>
        <v>681.75</v>
      </c>
      <c r="Q262" s="57"/>
      <c r="R262" s="110"/>
      <c r="S262" s="110"/>
      <c r="T262" s="110"/>
      <c r="U262" s="91">
        <v>682</v>
      </c>
      <c r="V262" s="27" t="s">
        <v>58</v>
      </c>
    </row>
    <row r="263" spans="1:22" s="28" customFormat="1" ht="12" customHeight="1" outlineLevel="1">
      <c r="A263" s="131" t="s">
        <v>394</v>
      </c>
      <c r="B263" s="131"/>
      <c r="C263" s="131"/>
      <c r="D263" s="25"/>
      <c r="E263" s="122">
        <v>1200</v>
      </c>
      <c r="F263" s="122"/>
      <c r="G263" s="122"/>
      <c r="H263" s="122">
        <v>2916</v>
      </c>
      <c r="I263" s="122"/>
      <c r="J263" s="122"/>
      <c r="K263" s="42">
        <f t="shared" si="10"/>
        <v>1716</v>
      </c>
      <c r="L263" s="108"/>
      <c r="M263" s="108"/>
      <c r="N263" s="108"/>
      <c r="O263" s="25"/>
      <c r="P263" s="24">
        <v>5200</v>
      </c>
      <c r="Q263" s="25">
        <v>5200</v>
      </c>
      <c r="R263" s="108"/>
      <c r="S263" s="108"/>
      <c r="T263" s="108"/>
      <c r="U263" s="67">
        <f>P263-Q263</f>
        <v>0</v>
      </c>
      <c r="V263" s="27"/>
    </row>
    <row r="264" spans="1:22" s="75" customFormat="1" ht="12" customHeight="1" outlineLevel="1">
      <c r="A264" s="131" t="s">
        <v>395</v>
      </c>
      <c r="B264" s="131"/>
      <c r="C264" s="131"/>
      <c r="D264" s="25"/>
      <c r="E264" s="122">
        <v>512</v>
      </c>
      <c r="F264" s="122"/>
      <c r="G264" s="122"/>
      <c r="H264" s="122">
        <v>1200</v>
      </c>
      <c r="I264" s="122"/>
      <c r="J264" s="122"/>
      <c r="K264" s="42">
        <f t="shared" si="10"/>
        <v>688</v>
      </c>
      <c r="L264" s="108"/>
      <c r="M264" s="108"/>
      <c r="N264" s="108"/>
      <c r="O264" s="25"/>
      <c r="P264" s="24">
        <f>K264*3</f>
        <v>2064</v>
      </c>
      <c r="Q264" s="25">
        <v>2060</v>
      </c>
      <c r="R264" s="108"/>
      <c r="S264" s="108"/>
      <c r="T264" s="108"/>
      <c r="U264" s="67">
        <v>0</v>
      </c>
      <c r="V264" s="27"/>
    </row>
    <row r="265" spans="1:22" s="75" customFormat="1" ht="23.25" customHeight="1" outlineLevel="1">
      <c r="A265" s="163" t="s">
        <v>396</v>
      </c>
      <c r="B265" s="163"/>
      <c r="C265" s="163"/>
      <c r="D265" s="47"/>
      <c r="E265" s="112">
        <v>74224</v>
      </c>
      <c r="F265" s="112"/>
      <c r="G265" s="112"/>
      <c r="H265" s="112">
        <v>82953</v>
      </c>
      <c r="I265" s="112"/>
      <c r="J265" s="112"/>
      <c r="K265" s="48">
        <f t="shared" si="10"/>
        <v>8729</v>
      </c>
      <c r="L265" s="113"/>
      <c r="M265" s="113"/>
      <c r="N265" s="113"/>
      <c r="O265" s="47"/>
      <c r="P265" s="49">
        <f>K265*3</f>
        <v>26187</v>
      </c>
      <c r="Q265" s="47">
        <v>26270</v>
      </c>
      <c r="R265" s="113"/>
      <c r="S265" s="113"/>
      <c r="T265" s="113"/>
      <c r="U265" s="50">
        <v>0</v>
      </c>
      <c r="V265" s="83"/>
    </row>
    <row r="266" spans="1:22" s="75" customFormat="1" ht="23.25" customHeight="1" outlineLevel="1">
      <c r="A266" s="163" t="s">
        <v>397</v>
      </c>
      <c r="B266" s="163"/>
      <c r="C266" s="163"/>
      <c r="D266" s="47"/>
      <c r="E266" s="112">
        <v>60100</v>
      </c>
      <c r="F266" s="112"/>
      <c r="G266" s="112"/>
      <c r="H266" s="112">
        <v>65255</v>
      </c>
      <c r="I266" s="112"/>
      <c r="J266" s="112"/>
      <c r="K266" s="48">
        <f t="shared" si="10"/>
        <v>5155</v>
      </c>
      <c r="L266" s="113"/>
      <c r="M266" s="113"/>
      <c r="N266" s="113"/>
      <c r="O266" s="47"/>
      <c r="P266" s="49">
        <f>K266*3</f>
        <v>15465</v>
      </c>
      <c r="Q266" s="47">
        <v>15510</v>
      </c>
      <c r="R266" s="113"/>
      <c r="S266" s="113"/>
      <c r="T266" s="113"/>
      <c r="U266" s="50">
        <v>0</v>
      </c>
      <c r="V266" s="83"/>
    </row>
    <row r="267" spans="1:22" s="29" customFormat="1" ht="23.25" customHeight="1" outlineLevel="1">
      <c r="A267" s="163" t="s">
        <v>398</v>
      </c>
      <c r="B267" s="163"/>
      <c r="C267" s="163"/>
      <c r="D267" s="47" t="s">
        <v>61</v>
      </c>
      <c r="E267" s="112">
        <v>1701</v>
      </c>
      <c r="F267" s="112"/>
      <c r="G267" s="112"/>
      <c r="H267" s="112">
        <v>2836</v>
      </c>
      <c r="I267" s="112"/>
      <c r="J267" s="112"/>
      <c r="K267" s="48">
        <f>H267-E267</f>
        <v>1135</v>
      </c>
      <c r="L267" s="113"/>
      <c r="M267" s="113"/>
      <c r="N267" s="113"/>
      <c r="O267" s="47"/>
      <c r="P267" s="49">
        <f>K267*2.92</f>
        <v>3314.2</v>
      </c>
      <c r="Q267" s="47">
        <v>4100</v>
      </c>
      <c r="R267" s="113"/>
      <c r="S267" s="113"/>
      <c r="T267" s="113"/>
      <c r="U267" s="50"/>
      <c r="V267" s="83"/>
    </row>
    <row r="268" spans="1:22" s="62" customFormat="1" ht="12" customHeight="1" outlineLevel="1">
      <c r="A268" s="161" t="s">
        <v>399</v>
      </c>
      <c r="B268" s="161"/>
      <c r="C268" s="161"/>
      <c r="D268" s="95" t="s">
        <v>111</v>
      </c>
      <c r="E268" s="162">
        <v>2808</v>
      </c>
      <c r="F268" s="162"/>
      <c r="G268" s="162"/>
      <c r="H268" s="162">
        <v>2776</v>
      </c>
      <c r="I268" s="162"/>
      <c r="J268" s="162"/>
      <c r="K268" s="96">
        <f>H268-E268</f>
        <v>-32</v>
      </c>
      <c r="L268" s="133"/>
      <c r="M268" s="133"/>
      <c r="N268" s="133"/>
      <c r="O268" s="95"/>
      <c r="P268" s="59">
        <f>K268*3</f>
        <v>-96</v>
      </c>
      <c r="Q268" s="95">
        <v>5000</v>
      </c>
      <c r="R268" s="133"/>
      <c r="S268" s="133"/>
      <c r="T268" s="133"/>
      <c r="U268" s="97"/>
      <c r="V268" s="98" t="s">
        <v>165</v>
      </c>
    </row>
    <row r="269" spans="1:22" s="28" customFormat="1" ht="23.25" customHeight="1" outlineLevel="1">
      <c r="A269" s="131" t="s">
        <v>400</v>
      </c>
      <c r="B269" s="131"/>
      <c r="C269" s="131"/>
      <c r="D269" s="25"/>
      <c r="E269" s="122">
        <v>938</v>
      </c>
      <c r="F269" s="122"/>
      <c r="G269" s="122"/>
      <c r="H269" s="122">
        <v>1784</v>
      </c>
      <c r="I269" s="122"/>
      <c r="J269" s="122"/>
      <c r="K269" s="42">
        <f t="shared" si="10"/>
        <v>846</v>
      </c>
      <c r="L269" s="108"/>
      <c r="M269" s="108"/>
      <c r="N269" s="108"/>
      <c r="O269" s="25"/>
      <c r="P269" s="24">
        <f>K269*3.03</f>
        <v>2563.3799999999997</v>
      </c>
      <c r="Q269" s="25">
        <v>1500</v>
      </c>
      <c r="R269" s="108"/>
      <c r="S269" s="108"/>
      <c r="T269" s="108"/>
      <c r="U269" s="26">
        <f>P269-Q269</f>
        <v>1063.3799999999997</v>
      </c>
      <c r="V269" s="27"/>
    </row>
    <row r="270" spans="1:22" s="28" customFormat="1" ht="23.25" customHeight="1" outlineLevel="1">
      <c r="A270" s="131" t="s">
        <v>401</v>
      </c>
      <c r="B270" s="131"/>
      <c r="C270" s="131"/>
      <c r="D270" s="57" t="s">
        <v>60</v>
      </c>
      <c r="E270" s="122">
        <v>616</v>
      </c>
      <c r="F270" s="122"/>
      <c r="G270" s="122"/>
      <c r="H270" s="122">
        <v>1164</v>
      </c>
      <c r="I270" s="122"/>
      <c r="J270" s="122"/>
      <c r="K270" s="42">
        <f t="shared" si="10"/>
        <v>548</v>
      </c>
      <c r="L270" s="108"/>
      <c r="M270" s="108"/>
      <c r="N270" s="108"/>
      <c r="O270" s="25"/>
      <c r="P270" s="24">
        <f>K270*3.03</f>
        <v>1660.4399999999998</v>
      </c>
      <c r="Q270" s="25">
        <v>1500.88</v>
      </c>
      <c r="R270" s="108"/>
      <c r="S270" s="108"/>
      <c r="T270" s="108"/>
      <c r="U270" s="26">
        <f>P270-Q270</f>
        <v>159.55999999999972</v>
      </c>
      <c r="V270" s="27"/>
    </row>
    <row r="271" spans="1:22" s="28" customFormat="1" ht="23.25" customHeight="1" outlineLevel="1">
      <c r="A271" s="131" t="s">
        <v>402</v>
      </c>
      <c r="B271" s="131"/>
      <c r="C271" s="131"/>
      <c r="D271" s="57" t="s">
        <v>58</v>
      </c>
      <c r="E271" s="122">
        <v>103</v>
      </c>
      <c r="F271" s="122"/>
      <c r="G271" s="122"/>
      <c r="H271" s="122">
        <v>478</v>
      </c>
      <c r="I271" s="122"/>
      <c r="J271" s="122"/>
      <c r="K271" s="42">
        <f t="shared" si="10"/>
        <v>375</v>
      </c>
      <c r="L271" s="108"/>
      <c r="M271" s="108"/>
      <c r="N271" s="108"/>
      <c r="O271" s="25"/>
      <c r="P271" s="24">
        <f>K271*3.03</f>
        <v>1136.25</v>
      </c>
      <c r="Q271" s="25">
        <v>0</v>
      </c>
      <c r="R271" s="108"/>
      <c r="S271" s="108"/>
      <c r="T271" s="108"/>
      <c r="U271" s="26">
        <f>P271-Q271</f>
        <v>1136.25</v>
      </c>
      <c r="V271" s="27" t="s">
        <v>137</v>
      </c>
    </row>
    <row r="272" spans="1:22" s="29" customFormat="1" ht="12" customHeight="1" outlineLevel="1">
      <c r="A272" s="131" t="s">
        <v>403</v>
      </c>
      <c r="B272" s="131"/>
      <c r="C272" s="131"/>
      <c r="D272" s="25"/>
      <c r="E272" s="122">
        <v>92</v>
      </c>
      <c r="F272" s="122"/>
      <c r="G272" s="122"/>
      <c r="H272" s="122">
        <v>192</v>
      </c>
      <c r="I272" s="122"/>
      <c r="J272" s="122"/>
      <c r="K272" s="42">
        <f t="shared" si="10"/>
        <v>100</v>
      </c>
      <c r="L272" s="108"/>
      <c r="M272" s="108"/>
      <c r="N272" s="108"/>
      <c r="O272" s="25"/>
      <c r="P272" s="24">
        <f>K272*3</f>
        <v>300</v>
      </c>
      <c r="Q272" s="25">
        <v>302</v>
      </c>
      <c r="R272" s="108"/>
      <c r="S272" s="108"/>
      <c r="T272" s="108"/>
      <c r="U272" s="26">
        <v>0</v>
      </c>
      <c r="V272" s="27"/>
    </row>
    <row r="273" spans="1:22" s="29" customFormat="1" ht="23.25" customHeight="1" outlineLevel="1">
      <c r="A273" s="131" t="s">
        <v>404</v>
      </c>
      <c r="B273" s="111"/>
      <c r="C273" s="111"/>
      <c r="D273" s="57" t="s">
        <v>57</v>
      </c>
      <c r="E273" s="109">
        <v>175</v>
      </c>
      <c r="F273" s="109"/>
      <c r="G273" s="109"/>
      <c r="H273" s="109">
        <v>175</v>
      </c>
      <c r="I273" s="109"/>
      <c r="J273" s="109"/>
      <c r="K273" s="65">
        <f t="shared" si="10"/>
        <v>0</v>
      </c>
      <c r="L273" s="110"/>
      <c r="M273" s="110"/>
      <c r="N273" s="110"/>
      <c r="O273" s="57"/>
      <c r="P273" s="24">
        <f>K273*3</f>
        <v>0</v>
      </c>
      <c r="Q273" s="57">
        <v>0</v>
      </c>
      <c r="R273" s="126"/>
      <c r="S273" s="126"/>
      <c r="T273" s="126"/>
      <c r="U273" s="84">
        <v>0</v>
      </c>
      <c r="V273" s="68"/>
    </row>
    <row r="274" spans="1:22" s="94" customFormat="1" ht="23.25" customHeight="1" outlineLevel="1">
      <c r="A274" s="131" t="s">
        <v>405</v>
      </c>
      <c r="B274" s="111"/>
      <c r="C274" s="111"/>
      <c r="D274" s="57"/>
      <c r="E274" s="109">
        <v>2787</v>
      </c>
      <c r="F274" s="109"/>
      <c r="G274" s="109"/>
      <c r="H274" s="109">
        <v>5093</v>
      </c>
      <c r="I274" s="109"/>
      <c r="J274" s="109"/>
      <c r="K274" s="65">
        <f t="shared" si="10"/>
        <v>2306</v>
      </c>
      <c r="L274" s="110"/>
      <c r="M274" s="110"/>
      <c r="N274" s="110"/>
      <c r="O274" s="57"/>
      <c r="P274" s="66">
        <v>7178</v>
      </c>
      <c r="Q274" s="57">
        <v>7178</v>
      </c>
      <c r="R274" s="110"/>
      <c r="S274" s="110"/>
      <c r="T274" s="110"/>
      <c r="U274" s="67">
        <f>P274-Q274</f>
        <v>0</v>
      </c>
      <c r="V274" s="68"/>
    </row>
    <row r="275" spans="1:22" s="29" customFormat="1" ht="12" customHeight="1" outlineLevel="1">
      <c r="A275" s="131" t="s">
        <v>406</v>
      </c>
      <c r="B275" s="111"/>
      <c r="C275" s="111"/>
      <c r="D275" s="92"/>
      <c r="E275" s="127">
        <v>30857</v>
      </c>
      <c r="F275" s="127"/>
      <c r="G275" s="127"/>
      <c r="H275" s="127">
        <v>38844</v>
      </c>
      <c r="I275" s="127"/>
      <c r="J275" s="127"/>
      <c r="K275" s="93">
        <f t="shared" si="10"/>
        <v>7987</v>
      </c>
      <c r="L275" s="126"/>
      <c r="M275" s="126"/>
      <c r="N275" s="126"/>
      <c r="O275" s="92"/>
      <c r="P275" s="66">
        <v>24166</v>
      </c>
      <c r="Q275" s="92">
        <v>24166</v>
      </c>
      <c r="R275" s="126"/>
      <c r="S275" s="126"/>
      <c r="T275" s="126"/>
      <c r="U275" s="84">
        <v>0</v>
      </c>
      <c r="V275" s="86"/>
    </row>
    <row r="276" spans="1:22" s="28" customFormat="1" ht="23.25" customHeight="1" outlineLevel="1">
      <c r="A276" s="131" t="s">
        <v>407</v>
      </c>
      <c r="B276" s="111"/>
      <c r="C276" s="111"/>
      <c r="D276" s="57"/>
      <c r="E276" s="109">
        <v>1198</v>
      </c>
      <c r="F276" s="109"/>
      <c r="G276" s="109"/>
      <c r="H276" s="109">
        <v>3352</v>
      </c>
      <c r="I276" s="109"/>
      <c r="J276" s="109"/>
      <c r="K276" s="65">
        <f t="shared" si="10"/>
        <v>2154</v>
      </c>
      <c r="L276" s="110"/>
      <c r="M276" s="110"/>
      <c r="N276" s="110"/>
      <c r="O276" s="57"/>
      <c r="P276" s="24">
        <f>K276*3.03</f>
        <v>6526.62</v>
      </c>
      <c r="Q276" s="57">
        <v>6610</v>
      </c>
      <c r="R276" s="110"/>
      <c r="S276" s="110"/>
      <c r="T276" s="110"/>
      <c r="U276" s="67">
        <v>0</v>
      </c>
      <c r="V276" s="68"/>
    </row>
    <row r="277" spans="1:22" s="28" customFormat="1" ht="23.25" customHeight="1" outlineLevel="1">
      <c r="A277" s="131" t="s">
        <v>408</v>
      </c>
      <c r="B277" s="131"/>
      <c r="C277" s="131"/>
      <c r="D277" s="25"/>
      <c r="E277" s="122">
        <v>507</v>
      </c>
      <c r="F277" s="122"/>
      <c r="G277" s="122"/>
      <c r="H277" s="122">
        <v>931</v>
      </c>
      <c r="I277" s="122"/>
      <c r="J277" s="122"/>
      <c r="K277" s="42">
        <f t="shared" si="10"/>
        <v>424</v>
      </c>
      <c r="L277" s="108"/>
      <c r="M277" s="108"/>
      <c r="N277" s="108"/>
      <c r="O277" s="25"/>
      <c r="P277" s="24">
        <f>K277*3.03</f>
        <v>1284.72</v>
      </c>
      <c r="Q277" s="25">
        <v>1285</v>
      </c>
      <c r="R277" s="108"/>
      <c r="S277" s="108"/>
      <c r="T277" s="108"/>
      <c r="U277" s="26">
        <f>P277-Q277</f>
        <v>-0.2799999999999727</v>
      </c>
      <c r="V277" s="27"/>
    </row>
    <row r="278" spans="1:22" s="28" customFormat="1" ht="12" customHeight="1" outlineLevel="1">
      <c r="A278" s="131" t="s">
        <v>409</v>
      </c>
      <c r="B278" s="131"/>
      <c r="C278" s="131"/>
      <c r="D278" s="25">
        <v>57302548</v>
      </c>
      <c r="E278" s="122">
        <v>776</v>
      </c>
      <c r="F278" s="122"/>
      <c r="G278" s="122"/>
      <c r="H278" s="122">
        <v>1911</v>
      </c>
      <c r="I278" s="122"/>
      <c r="J278" s="122"/>
      <c r="K278" s="42">
        <f t="shared" si="10"/>
        <v>1135</v>
      </c>
      <c r="L278" s="108"/>
      <c r="M278" s="108"/>
      <c r="N278" s="108"/>
      <c r="O278" s="25"/>
      <c r="P278" s="24">
        <f>K278*3.02</f>
        <v>3427.7</v>
      </c>
      <c r="Q278" s="25">
        <v>3426.67</v>
      </c>
      <c r="R278" s="108"/>
      <c r="S278" s="108"/>
      <c r="T278" s="108"/>
      <c r="U278" s="26">
        <v>0</v>
      </c>
      <c r="V278" s="27"/>
    </row>
    <row r="279" spans="1:22" s="28" customFormat="1" ht="22.5" customHeight="1" outlineLevel="1">
      <c r="A279" s="131" t="s">
        <v>410</v>
      </c>
      <c r="B279" s="131"/>
      <c r="C279" s="131"/>
      <c r="D279" s="25"/>
      <c r="E279" s="122"/>
      <c r="F279" s="122"/>
      <c r="G279" s="122"/>
      <c r="H279" s="122">
        <v>2</v>
      </c>
      <c r="I279" s="122"/>
      <c r="J279" s="122"/>
      <c r="K279" s="42">
        <f t="shared" si="10"/>
        <v>2</v>
      </c>
      <c r="L279" s="108"/>
      <c r="M279" s="108"/>
      <c r="N279" s="108"/>
      <c r="O279" s="25"/>
      <c r="P279" s="24">
        <f>K279*3</f>
        <v>6</v>
      </c>
      <c r="Q279" s="25"/>
      <c r="R279" s="108"/>
      <c r="S279" s="108"/>
      <c r="T279" s="108"/>
      <c r="U279" s="26">
        <f>P279-Q279</f>
        <v>6</v>
      </c>
      <c r="V279" s="27"/>
    </row>
    <row r="280" spans="1:22" s="28" customFormat="1" ht="16.5" customHeight="1" outlineLevel="1">
      <c r="A280" s="104" t="s">
        <v>191</v>
      </c>
      <c r="B280" s="31"/>
      <c r="C280" s="31"/>
      <c r="D280" s="32"/>
      <c r="E280" s="33"/>
      <c r="F280" s="33"/>
      <c r="G280" s="33"/>
      <c r="H280" s="33"/>
      <c r="I280" s="33"/>
      <c r="J280" s="33"/>
      <c r="K280" s="33"/>
      <c r="L280" s="44"/>
      <c r="M280" s="44"/>
      <c r="N280" s="44"/>
      <c r="O280" s="32"/>
      <c r="P280" s="35"/>
      <c r="Q280" s="32"/>
      <c r="R280" s="44"/>
      <c r="S280" s="44"/>
      <c r="T280" s="44"/>
      <c r="U280" s="36">
        <f>SUM(U241:U279)</f>
        <v>7990.529999999998</v>
      </c>
      <c r="V280" s="27"/>
    </row>
    <row r="281" spans="1:21" s="28" customFormat="1" ht="23.25" customHeight="1" outlineLevel="1">
      <c r="A281" s="105" t="s">
        <v>38</v>
      </c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7"/>
    </row>
    <row r="282" spans="1:22" s="28" customFormat="1" ht="12" customHeight="1" outlineLevel="1">
      <c r="A282" s="131" t="s">
        <v>411</v>
      </c>
      <c r="B282" s="111"/>
      <c r="C282" s="111"/>
      <c r="D282" s="57"/>
      <c r="E282" s="109">
        <v>5390</v>
      </c>
      <c r="F282" s="109"/>
      <c r="G282" s="109"/>
      <c r="H282" s="109">
        <v>6000</v>
      </c>
      <c r="I282" s="109"/>
      <c r="J282" s="109"/>
      <c r="K282" s="65">
        <f t="shared" si="10"/>
        <v>610</v>
      </c>
      <c r="L282" s="110"/>
      <c r="M282" s="110"/>
      <c r="N282" s="110"/>
      <c r="O282" s="57"/>
      <c r="P282" s="66">
        <f>K282*3.03</f>
        <v>1848.3</v>
      </c>
      <c r="Q282" s="57">
        <v>1850</v>
      </c>
      <c r="R282" s="108"/>
      <c r="S282" s="108"/>
      <c r="T282" s="108"/>
      <c r="U282" s="26"/>
      <c r="V282" s="27" t="s">
        <v>163</v>
      </c>
    </row>
    <row r="283" spans="1:23" s="28" customFormat="1" ht="23.25" customHeight="1" outlineLevel="1">
      <c r="A283" s="131" t="s">
        <v>412</v>
      </c>
      <c r="B283" s="111"/>
      <c r="C283" s="111"/>
      <c r="D283" s="57">
        <v>58061333</v>
      </c>
      <c r="E283" s="109">
        <v>230</v>
      </c>
      <c r="F283" s="109"/>
      <c r="G283" s="109"/>
      <c r="H283" s="109">
        <v>850</v>
      </c>
      <c r="I283" s="109"/>
      <c r="J283" s="109"/>
      <c r="K283" s="65">
        <f t="shared" si="10"/>
        <v>620</v>
      </c>
      <c r="L283" s="110"/>
      <c r="M283" s="110"/>
      <c r="N283" s="110"/>
      <c r="O283" s="57"/>
      <c r="P283" s="66">
        <f>K283*3.03</f>
        <v>1878.6</v>
      </c>
      <c r="Q283" s="57">
        <v>1878.6</v>
      </c>
      <c r="R283" s="108"/>
      <c r="S283" s="108"/>
      <c r="T283" s="108"/>
      <c r="U283" s="26"/>
      <c r="V283" s="27"/>
      <c r="W283" s="28" t="s">
        <v>48</v>
      </c>
    </row>
    <row r="284" spans="1:22" s="28" customFormat="1" ht="23.25" customHeight="1" outlineLevel="1">
      <c r="A284" s="131" t="s">
        <v>413</v>
      </c>
      <c r="B284" s="111"/>
      <c r="C284" s="111"/>
      <c r="D284" s="57">
        <v>58051342</v>
      </c>
      <c r="E284" s="109">
        <v>695</v>
      </c>
      <c r="F284" s="109"/>
      <c r="G284" s="109"/>
      <c r="H284" s="109">
        <v>1253</v>
      </c>
      <c r="I284" s="109"/>
      <c r="J284" s="109"/>
      <c r="K284" s="65">
        <f t="shared" si="10"/>
        <v>558</v>
      </c>
      <c r="L284" s="110"/>
      <c r="M284" s="110"/>
      <c r="N284" s="110"/>
      <c r="O284" s="57"/>
      <c r="P284" s="66">
        <v>1796</v>
      </c>
      <c r="Q284" s="57">
        <v>1666</v>
      </c>
      <c r="R284" s="108"/>
      <c r="S284" s="108"/>
      <c r="T284" s="108"/>
      <c r="U284" s="26">
        <f>P284-Q284</f>
        <v>130</v>
      </c>
      <c r="V284" s="27" t="s">
        <v>58</v>
      </c>
    </row>
    <row r="285" spans="1:22" s="28" customFormat="1" ht="23.25" customHeight="1" outlineLevel="1">
      <c r="A285" s="131" t="s">
        <v>414</v>
      </c>
      <c r="B285" s="111"/>
      <c r="C285" s="111"/>
      <c r="D285" s="57">
        <v>58060996</v>
      </c>
      <c r="E285" s="109">
        <v>870</v>
      </c>
      <c r="F285" s="109"/>
      <c r="G285" s="109"/>
      <c r="H285" s="109">
        <v>1898</v>
      </c>
      <c r="I285" s="109"/>
      <c r="J285" s="109"/>
      <c r="K285" s="65">
        <f t="shared" si="10"/>
        <v>1028</v>
      </c>
      <c r="L285" s="110"/>
      <c r="M285" s="110"/>
      <c r="N285" s="110"/>
      <c r="O285" s="57"/>
      <c r="P285" s="66">
        <f>K285*3</f>
        <v>3084</v>
      </c>
      <c r="Q285" s="57">
        <v>3065.98</v>
      </c>
      <c r="R285" s="108"/>
      <c r="S285" s="108"/>
      <c r="T285" s="108"/>
      <c r="U285" s="26"/>
      <c r="V285" s="27"/>
    </row>
    <row r="286" spans="1:22" s="28" customFormat="1" ht="23.25" customHeight="1" outlineLevel="1">
      <c r="A286" s="131" t="s">
        <v>415</v>
      </c>
      <c r="B286" s="111"/>
      <c r="C286" s="111"/>
      <c r="D286" s="57">
        <v>58060981</v>
      </c>
      <c r="E286" s="110">
        <v>618</v>
      </c>
      <c r="F286" s="110"/>
      <c r="G286" s="110"/>
      <c r="H286" s="109">
        <v>1200</v>
      </c>
      <c r="I286" s="109"/>
      <c r="J286" s="109"/>
      <c r="K286" s="65">
        <f>H286-E286</f>
        <v>582</v>
      </c>
      <c r="L286" s="110"/>
      <c r="M286" s="110"/>
      <c r="N286" s="110"/>
      <c r="O286" s="57"/>
      <c r="P286" s="66">
        <f>K286*3.03</f>
        <v>1763.4599999999998</v>
      </c>
      <c r="Q286" s="57">
        <v>1767</v>
      </c>
      <c r="R286" s="108"/>
      <c r="S286" s="108"/>
      <c r="T286" s="108"/>
      <c r="U286" s="26"/>
      <c r="V286" s="27"/>
    </row>
    <row r="287" spans="1:22" s="28" customFormat="1" ht="23.25" customHeight="1" outlineLevel="1">
      <c r="A287" s="131" t="s">
        <v>416</v>
      </c>
      <c r="B287" s="131"/>
      <c r="C287" s="131"/>
      <c r="D287" s="25"/>
      <c r="E287" s="122">
        <v>5285</v>
      </c>
      <c r="F287" s="122"/>
      <c r="G287" s="122"/>
      <c r="H287" s="122">
        <v>7360</v>
      </c>
      <c r="I287" s="122"/>
      <c r="J287" s="122"/>
      <c r="K287" s="42">
        <f t="shared" si="10"/>
        <v>2075</v>
      </c>
      <c r="L287" s="108"/>
      <c r="M287" s="108"/>
      <c r="N287" s="108"/>
      <c r="O287" s="25"/>
      <c r="P287" s="66">
        <v>6300</v>
      </c>
      <c r="Q287" s="25">
        <v>6300</v>
      </c>
      <c r="R287" s="108"/>
      <c r="S287" s="108"/>
      <c r="T287" s="108"/>
      <c r="U287" s="26"/>
      <c r="V287" s="27"/>
    </row>
    <row r="288" spans="1:23" s="29" customFormat="1" ht="12" customHeight="1" outlineLevel="1">
      <c r="A288" s="131" t="s">
        <v>417</v>
      </c>
      <c r="B288" s="131"/>
      <c r="C288" s="131"/>
      <c r="D288" s="25"/>
      <c r="E288" s="122">
        <v>5250</v>
      </c>
      <c r="F288" s="122"/>
      <c r="G288" s="122"/>
      <c r="H288" s="122">
        <v>7216</v>
      </c>
      <c r="I288" s="122"/>
      <c r="J288" s="122"/>
      <c r="K288" s="42">
        <f t="shared" si="10"/>
        <v>1966</v>
      </c>
      <c r="L288" s="108"/>
      <c r="M288" s="108"/>
      <c r="N288" s="108"/>
      <c r="O288" s="25"/>
      <c r="P288" s="66">
        <v>5873</v>
      </c>
      <c r="Q288" s="25">
        <v>5873</v>
      </c>
      <c r="R288" s="108"/>
      <c r="S288" s="108"/>
      <c r="T288" s="108"/>
      <c r="U288" s="26"/>
      <c r="V288" s="27"/>
      <c r="W288" s="28"/>
    </row>
    <row r="289" spans="1:22" s="29" customFormat="1" ht="12" customHeight="1" outlineLevel="1">
      <c r="A289" s="131" t="s">
        <v>418</v>
      </c>
      <c r="B289" s="111"/>
      <c r="C289" s="111"/>
      <c r="D289" s="57"/>
      <c r="E289" s="109">
        <v>2735</v>
      </c>
      <c r="F289" s="109"/>
      <c r="G289" s="109"/>
      <c r="H289" s="109">
        <v>4640</v>
      </c>
      <c r="I289" s="109"/>
      <c r="J289" s="109"/>
      <c r="K289" s="65">
        <f t="shared" si="10"/>
        <v>1905</v>
      </c>
      <c r="L289" s="110"/>
      <c r="M289" s="110"/>
      <c r="N289" s="110"/>
      <c r="O289" s="57"/>
      <c r="P289" s="66">
        <v>5703</v>
      </c>
      <c r="Q289" s="57">
        <v>5000</v>
      </c>
      <c r="R289" s="110"/>
      <c r="S289" s="110"/>
      <c r="T289" s="110"/>
      <c r="U289" s="67">
        <v>703</v>
      </c>
      <c r="V289" s="64" t="s">
        <v>58</v>
      </c>
    </row>
    <row r="290" spans="1:23" s="28" customFormat="1" ht="12" customHeight="1" outlineLevel="1">
      <c r="A290" s="131" t="s">
        <v>104</v>
      </c>
      <c r="B290" s="111"/>
      <c r="C290" s="111"/>
      <c r="D290" s="57"/>
      <c r="E290" s="109">
        <v>595</v>
      </c>
      <c r="F290" s="109"/>
      <c r="G290" s="109"/>
      <c r="H290" s="109">
        <v>1406</v>
      </c>
      <c r="I290" s="109"/>
      <c r="J290" s="109"/>
      <c r="K290" s="65">
        <f>H290-E290</f>
        <v>811</v>
      </c>
      <c r="L290" s="110"/>
      <c r="M290" s="110"/>
      <c r="N290" s="110"/>
      <c r="O290" s="57"/>
      <c r="P290" s="66">
        <v>2446.58</v>
      </c>
      <c r="Q290" s="57">
        <v>2446.58</v>
      </c>
      <c r="R290" s="110"/>
      <c r="S290" s="110"/>
      <c r="T290" s="110"/>
      <c r="U290" s="67">
        <v>0</v>
      </c>
      <c r="V290" s="64" t="s">
        <v>58</v>
      </c>
      <c r="W290" s="29"/>
    </row>
    <row r="291" spans="1:22" s="28" customFormat="1" ht="23.25" customHeight="1" outlineLevel="1">
      <c r="A291" s="131" t="s">
        <v>419</v>
      </c>
      <c r="B291" s="131"/>
      <c r="C291" s="131"/>
      <c r="D291" s="25"/>
      <c r="E291" s="122">
        <v>9891</v>
      </c>
      <c r="F291" s="122"/>
      <c r="G291" s="122"/>
      <c r="H291" s="122">
        <v>11932</v>
      </c>
      <c r="I291" s="122"/>
      <c r="J291" s="122"/>
      <c r="K291" s="42">
        <f t="shared" si="10"/>
        <v>2041</v>
      </c>
      <c r="L291" s="108"/>
      <c r="M291" s="108"/>
      <c r="N291" s="108"/>
      <c r="O291" s="25"/>
      <c r="P291" s="66">
        <f>K291*3.03</f>
        <v>6184.23</v>
      </c>
      <c r="Q291" s="25"/>
      <c r="R291" s="108"/>
      <c r="S291" s="108"/>
      <c r="T291" s="108"/>
      <c r="U291" s="26">
        <f>P291-Q291</f>
        <v>6184.23</v>
      </c>
      <c r="V291" s="27"/>
    </row>
    <row r="292" spans="1:22" s="28" customFormat="1" ht="12" customHeight="1" outlineLevel="1">
      <c r="A292" s="131" t="s">
        <v>420</v>
      </c>
      <c r="B292" s="131"/>
      <c r="C292" s="131"/>
      <c r="D292" s="25"/>
      <c r="E292" s="122">
        <v>14949</v>
      </c>
      <c r="F292" s="122"/>
      <c r="G292" s="122"/>
      <c r="H292" s="122">
        <v>19500</v>
      </c>
      <c r="I292" s="122"/>
      <c r="J292" s="122"/>
      <c r="K292" s="42">
        <f t="shared" si="10"/>
        <v>4551</v>
      </c>
      <c r="L292" s="108"/>
      <c r="M292" s="108"/>
      <c r="N292" s="108"/>
      <c r="O292" s="25"/>
      <c r="P292" s="66">
        <f>K292*3.03</f>
        <v>13789.529999999999</v>
      </c>
      <c r="Q292" s="25"/>
      <c r="R292" s="108"/>
      <c r="S292" s="108"/>
      <c r="T292" s="108"/>
      <c r="U292" s="26">
        <f>P292-Q292</f>
        <v>13789.529999999999</v>
      </c>
      <c r="V292" s="27"/>
    </row>
    <row r="293" spans="1:22" s="28" customFormat="1" ht="12" customHeight="1" outlineLevel="1">
      <c r="A293" s="131" t="s">
        <v>16</v>
      </c>
      <c r="B293" s="131"/>
      <c r="C293" s="131"/>
      <c r="D293" s="25" t="s">
        <v>105</v>
      </c>
      <c r="E293" s="122">
        <v>292</v>
      </c>
      <c r="F293" s="122"/>
      <c r="G293" s="122"/>
      <c r="H293" s="122">
        <v>815</v>
      </c>
      <c r="I293" s="122"/>
      <c r="J293" s="122"/>
      <c r="K293" s="42">
        <f t="shared" si="10"/>
        <v>523</v>
      </c>
      <c r="L293" s="108"/>
      <c r="M293" s="108"/>
      <c r="N293" s="108"/>
      <c r="O293" s="25"/>
      <c r="P293" s="66">
        <f>K293*3</f>
        <v>1569</v>
      </c>
      <c r="Q293" s="25">
        <v>1569.34</v>
      </c>
      <c r="R293" s="108"/>
      <c r="S293" s="108"/>
      <c r="T293" s="108"/>
      <c r="U293" s="26"/>
      <c r="V293" s="27"/>
    </row>
    <row r="294" spans="1:22" s="28" customFormat="1" ht="12" customHeight="1" outlineLevel="1">
      <c r="A294" s="131" t="s">
        <v>162</v>
      </c>
      <c r="B294" s="131"/>
      <c r="C294" s="131"/>
      <c r="D294" s="25" t="s">
        <v>105</v>
      </c>
      <c r="E294" s="122">
        <v>264</v>
      </c>
      <c r="F294" s="122"/>
      <c r="G294" s="122"/>
      <c r="H294" s="122">
        <v>970</v>
      </c>
      <c r="I294" s="122"/>
      <c r="J294" s="122"/>
      <c r="K294" s="42">
        <f t="shared" si="10"/>
        <v>706</v>
      </c>
      <c r="L294" s="108"/>
      <c r="M294" s="108"/>
      <c r="N294" s="108"/>
      <c r="O294" s="25"/>
      <c r="P294" s="66">
        <f>K294*3</f>
        <v>2118</v>
      </c>
      <c r="Q294" s="25">
        <v>2122</v>
      </c>
      <c r="R294" s="108"/>
      <c r="S294" s="108"/>
      <c r="T294" s="108"/>
      <c r="U294" s="26"/>
      <c r="V294" s="27"/>
    </row>
    <row r="295" spans="1:22" s="28" customFormat="1" ht="23.25" customHeight="1" outlineLevel="1">
      <c r="A295" s="131" t="s">
        <v>17</v>
      </c>
      <c r="B295" s="131"/>
      <c r="C295" s="131"/>
      <c r="D295" s="25"/>
      <c r="E295" s="122">
        <v>553</v>
      </c>
      <c r="F295" s="122"/>
      <c r="G295" s="122"/>
      <c r="H295" s="122">
        <v>933</v>
      </c>
      <c r="I295" s="122"/>
      <c r="J295" s="122"/>
      <c r="K295" s="42">
        <f t="shared" si="10"/>
        <v>380</v>
      </c>
      <c r="L295" s="108"/>
      <c r="M295" s="108"/>
      <c r="N295" s="108"/>
      <c r="O295" s="25"/>
      <c r="P295" s="66">
        <f>K295*3</f>
        <v>1140</v>
      </c>
      <c r="Q295" s="25">
        <v>1139.6</v>
      </c>
      <c r="R295" s="108"/>
      <c r="S295" s="108"/>
      <c r="T295" s="108"/>
      <c r="U295" s="26"/>
      <c r="V295" s="27"/>
    </row>
    <row r="296" spans="1:22" s="28" customFormat="1" ht="23.25" customHeight="1" outlineLevel="1">
      <c r="A296" s="131" t="s">
        <v>421</v>
      </c>
      <c r="B296" s="131"/>
      <c r="C296" s="131"/>
      <c r="D296" s="25"/>
      <c r="E296" s="108">
        <v>2228</v>
      </c>
      <c r="F296" s="108"/>
      <c r="G296" s="108"/>
      <c r="H296" s="122">
        <v>4461</v>
      </c>
      <c r="I296" s="122"/>
      <c r="J296" s="122"/>
      <c r="K296" s="42">
        <f aca="true" t="shared" si="11" ref="K296:K318">H296-E296</f>
        <v>2233</v>
      </c>
      <c r="L296" s="108"/>
      <c r="M296" s="108"/>
      <c r="N296" s="108"/>
      <c r="O296" s="25"/>
      <c r="P296" s="66">
        <f>K296*3.03</f>
        <v>6765.99</v>
      </c>
      <c r="Q296" s="25">
        <v>4971</v>
      </c>
      <c r="R296" s="108"/>
      <c r="S296" s="108"/>
      <c r="T296" s="108"/>
      <c r="U296" s="26">
        <f>P296-Q296</f>
        <v>1794.9899999999998</v>
      </c>
      <c r="V296" s="27" t="s">
        <v>116</v>
      </c>
    </row>
    <row r="297" spans="1:22" s="28" customFormat="1" ht="23.25" customHeight="1" outlineLevel="1">
      <c r="A297" s="131" t="s">
        <v>422</v>
      </c>
      <c r="B297" s="131"/>
      <c r="C297" s="131"/>
      <c r="D297" s="25" t="s">
        <v>43</v>
      </c>
      <c r="E297" s="108">
        <v>761</v>
      </c>
      <c r="F297" s="108"/>
      <c r="G297" s="108"/>
      <c r="H297" s="122">
        <v>2345</v>
      </c>
      <c r="I297" s="122"/>
      <c r="J297" s="122"/>
      <c r="K297" s="42">
        <f t="shared" si="11"/>
        <v>1584</v>
      </c>
      <c r="L297" s="108"/>
      <c r="M297" s="108"/>
      <c r="N297" s="108"/>
      <c r="O297" s="25"/>
      <c r="P297" s="24">
        <v>4800</v>
      </c>
      <c r="Q297" s="25">
        <v>800</v>
      </c>
      <c r="R297" s="108"/>
      <c r="S297" s="108"/>
      <c r="T297" s="108"/>
      <c r="U297" s="26">
        <f>P297-Q297</f>
        <v>4000</v>
      </c>
      <c r="V297" s="27" t="s">
        <v>58</v>
      </c>
    </row>
    <row r="298" spans="1:22" s="28" customFormat="1" ht="12" customHeight="1" outlineLevel="1">
      <c r="A298" s="131" t="s">
        <v>423</v>
      </c>
      <c r="B298" s="131"/>
      <c r="C298" s="131"/>
      <c r="D298" s="25"/>
      <c r="E298" s="108">
        <v>556</v>
      </c>
      <c r="F298" s="108"/>
      <c r="G298" s="108"/>
      <c r="H298" s="122">
        <v>1983</v>
      </c>
      <c r="I298" s="122"/>
      <c r="J298" s="122"/>
      <c r="K298" s="42">
        <f t="shared" si="11"/>
        <v>1427</v>
      </c>
      <c r="L298" s="108"/>
      <c r="M298" s="108"/>
      <c r="N298" s="108"/>
      <c r="O298" s="25"/>
      <c r="P298" s="24">
        <f>K298*3.03</f>
        <v>4323.8099999999995</v>
      </c>
      <c r="Q298" s="25">
        <v>3000</v>
      </c>
      <c r="R298" s="108"/>
      <c r="S298" s="108"/>
      <c r="T298" s="108"/>
      <c r="U298" s="26">
        <f>P298-Q298</f>
        <v>1323.8099999999995</v>
      </c>
      <c r="V298" s="27" t="s">
        <v>58</v>
      </c>
    </row>
    <row r="299" spans="1:22" s="28" customFormat="1" ht="12" customHeight="1" outlineLevel="1">
      <c r="A299" s="131" t="s">
        <v>424</v>
      </c>
      <c r="B299" s="131"/>
      <c r="C299" s="131"/>
      <c r="D299" s="25"/>
      <c r="E299" s="108">
        <v>100</v>
      </c>
      <c r="F299" s="108"/>
      <c r="G299" s="108"/>
      <c r="H299" s="122">
        <v>177</v>
      </c>
      <c r="I299" s="122"/>
      <c r="J299" s="122"/>
      <c r="K299" s="42">
        <f t="shared" si="11"/>
        <v>77</v>
      </c>
      <c r="L299" s="108"/>
      <c r="M299" s="108"/>
      <c r="N299" s="108"/>
      <c r="O299" s="25"/>
      <c r="P299" s="24">
        <f>K299*3.03</f>
        <v>233.30999999999997</v>
      </c>
      <c r="Q299" s="25"/>
      <c r="R299" s="108"/>
      <c r="S299" s="108"/>
      <c r="T299" s="108"/>
      <c r="U299" s="26">
        <f>P299-Q299</f>
        <v>233.30999999999997</v>
      </c>
      <c r="V299" s="27"/>
    </row>
    <row r="300" spans="1:22" s="28" customFormat="1" ht="12" customHeight="1" outlineLevel="1">
      <c r="A300" s="131" t="s">
        <v>425</v>
      </c>
      <c r="B300" s="131"/>
      <c r="C300" s="131"/>
      <c r="D300" s="25">
        <v>57239618</v>
      </c>
      <c r="E300" s="108">
        <v>470</v>
      </c>
      <c r="F300" s="108"/>
      <c r="G300" s="108"/>
      <c r="H300" s="122">
        <v>1150</v>
      </c>
      <c r="I300" s="122"/>
      <c r="J300" s="122"/>
      <c r="K300" s="42">
        <f t="shared" si="11"/>
        <v>680</v>
      </c>
      <c r="L300" s="108"/>
      <c r="M300" s="108"/>
      <c r="N300" s="108"/>
      <c r="O300" s="25"/>
      <c r="P300" s="24">
        <f>K300*3.03</f>
        <v>2060.4</v>
      </c>
      <c r="Q300" s="25">
        <v>2129.6</v>
      </c>
      <c r="R300" s="108"/>
      <c r="S300" s="108"/>
      <c r="T300" s="108"/>
      <c r="U300" s="26"/>
      <c r="V300" s="27"/>
    </row>
    <row r="301" spans="1:22" s="28" customFormat="1" ht="23.25" customHeight="1" outlineLevel="1">
      <c r="A301" s="131" t="s">
        <v>426</v>
      </c>
      <c r="B301" s="131"/>
      <c r="C301" s="131"/>
      <c r="D301" s="25" t="s">
        <v>43</v>
      </c>
      <c r="E301" s="108">
        <v>450</v>
      </c>
      <c r="F301" s="108"/>
      <c r="G301" s="108"/>
      <c r="H301" s="122">
        <v>1379</v>
      </c>
      <c r="I301" s="122"/>
      <c r="J301" s="122"/>
      <c r="K301" s="42">
        <f t="shared" si="11"/>
        <v>929</v>
      </c>
      <c r="L301" s="108"/>
      <c r="M301" s="108"/>
      <c r="N301" s="108"/>
      <c r="O301" s="25"/>
      <c r="P301" s="24">
        <f>K301*3.03</f>
        <v>2814.87</v>
      </c>
      <c r="Q301" s="25"/>
      <c r="R301" s="108"/>
      <c r="S301" s="108"/>
      <c r="T301" s="108"/>
      <c r="U301" s="26">
        <f>P301-Q301</f>
        <v>2814.87</v>
      </c>
      <c r="V301" s="27"/>
    </row>
    <row r="302" spans="1:22" s="28" customFormat="1" ht="12" customHeight="1" outlineLevel="1">
      <c r="A302" s="131" t="s">
        <v>427</v>
      </c>
      <c r="B302" s="131"/>
      <c r="C302" s="131"/>
      <c r="D302" s="25" t="s">
        <v>44</v>
      </c>
      <c r="E302" s="108"/>
      <c r="F302" s="108"/>
      <c r="G302" s="108"/>
      <c r="H302" s="122">
        <v>1658</v>
      </c>
      <c r="I302" s="122"/>
      <c r="J302" s="122"/>
      <c r="K302" s="42">
        <f t="shared" si="11"/>
        <v>1658</v>
      </c>
      <c r="L302" s="108"/>
      <c r="M302" s="108"/>
      <c r="N302" s="108"/>
      <c r="O302" s="25"/>
      <c r="P302" s="24">
        <f>K302*3.03</f>
        <v>5023.74</v>
      </c>
      <c r="Q302" s="25"/>
      <c r="R302" s="108"/>
      <c r="S302" s="108"/>
      <c r="T302" s="108"/>
      <c r="U302" s="26">
        <f>P302</f>
        <v>5023.74</v>
      </c>
      <c r="V302" s="27"/>
    </row>
    <row r="303" spans="1:22" s="28" customFormat="1" ht="12" customHeight="1" outlineLevel="1">
      <c r="A303" s="131" t="s">
        <v>428</v>
      </c>
      <c r="B303" s="131"/>
      <c r="C303" s="131"/>
      <c r="D303" s="25" t="s">
        <v>43</v>
      </c>
      <c r="E303" s="108">
        <v>1375</v>
      </c>
      <c r="F303" s="108"/>
      <c r="G303" s="108"/>
      <c r="H303" s="122">
        <v>2886</v>
      </c>
      <c r="I303" s="122"/>
      <c r="J303" s="122"/>
      <c r="K303" s="42">
        <f t="shared" si="11"/>
        <v>1511</v>
      </c>
      <c r="L303" s="108"/>
      <c r="M303" s="108"/>
      <c r="N303" s="108"/>
      <c r="O303" s="25"/>
      <c r="P303" s="24">
        <v>4554</v>
      </c>
      <c r="Q303" s="25">
        <v>2000</v>
      </c>
      <c r="R303" s="108"/>
      <c r="S303" s="108"/>
      <c r="T303" s="108"/>
      <c r="U303" s="26">
        <f aca="true" t="shared" si="12" ref="U303:U308">P303-Q303</f>
        <v>2554</v>
      </c>
      <c r="V303" s="27" t="s">
        <v>58</v>
      </c>
    </row>
    <row r="304" spans="1:22" s="28" customFormat="1" ht="12" customHeight="1" outlineLevel="1">
      <c r="A304" s="131" t="s">
        <v>429</v>
      </c>
      <c r="B304" s="131"/>
      <c r="C304" s="131"/>
      <c r="D304" s="25" t="s">
        <v>103</v>
      </c>
      <c r="E304" s="108">
        <v>1160</v>
      </c>
      <c r="F304" s="108"/>
      <c r="G304" s="108"/>
      <c r="H304" s="122">
        <v>2554</v>
      </c>
      <c r="I304" s="122"/>
      <c r="J304" s="122"/>
      <c r="K304" s="42">
        <f t="shared" si="11"/>
        <v>1394</v>
      </c>
      <c r="L304" s="108"/>
      <c r="M304" s="108"/>
      <c r="N304" s="108"/>
      <c r="O304" s="25"/>
      <c r="P304" s="24">
        <f>K304*3.03</f>
        <v>4223.82</v>
      </c>
      <c r="Q304" s="25">
        <v>1000</v>
      </c>
      <c r="R304" s="108"/>
      <c r="S304" s="108"/>
      <c r="T304" s="108"/>
      <c r="U304" s="26">
        <f t="shared" si="12"/>
        <v>3223.8199999999997</v>
      </c>
      <c r="V304" s="27"/>
    </row>
    <row r="305" spans="1:22" s="28" customFormat="1" ht="12" customHeight="1" outlineLevel="1">
      <c r="A305" s="131" t="s">
        <v>430</v>
      </c>
      <c r="B305" s="131"/>
      <c r="C305" s="131"/>
      <c r="D305" s="25" t="s">
        <v>159</v>
      </c>
      <c r="E305" s="108"/>
      <c r="F305" s="108"/>
      <c r="G305" s="108"/>
      <c r="H305" s="122"/>
      <c r="I305" s="122"/>
      <c r="J305" s="122"/>
      <c r="K305" s="42">
        <f t="shared" si="11"/>
        <v>0</v>
      </c>
      <c r="L305" s="108"/>
      <c r="M305" s="108"/>
      <c r="N305" s="108"/>
      <c r="O305" s="25"/>
      <c r="P305" s="24">
        <f>K305*2.83</f>
        <v>0</v>
      </c>
      <c r="Q305" s="25"/>
      <c r="R305" s="108"/>
      <c r="S305" s="108"/>
      <c r="T305" s="108"/>
      <c r="U305" s="26">
        <f t="shared" si="12"/>
        <v>0</v>
      </c>
      <c r="V305" s="27"/>
    </row>
    <row r="306" spans="1:22" s="28" customFormat="1" ht="12" customHeight="1" outlineLevel="1">
      <c r="A306" s="131" t="s">
        <v>431</v>
      </c>
      <c r="B306" s="131"/>
      <c r="C306" s="131"/>
      <c r="D306" s="25"/>
      <c r="E306" s="108">
        <v>0</v>
      </c>
      <c r="F306" s="108"/>
      <c r="G306" s="108"/>
      <c r="H306" s="122">
        <v>100</v>
      </c>
      <c r="I306" s="122"/>
      <c r="J306" s="122"/>
      <c r="K306" s="42">
        <f t="shared" si="11"/>
        <v>100</v>
      </c>
      <c r="L306" s="108"/>
      <c r="M306" s="108"/>
      <c r="N306" s="108"/>
      <c r="O306" s="25"/>
      <c r="P306" s="24">
        <v>300</v>
      </c>
      <c r="Q306" s="25">
        <v>300</v>
      </c>
      <c r="R306" s="108"/>
      <c r="S306" s="108"/>
      <c r="T306" s="108"/>
      <c r="U306" s="26">
        <f t="shared" si="12"/>
        <v>0</v>
      </c>
      <c r="V306" s="27"/>
    </row>
    <row r="307" spans="1:22" s="28" customFormat="1" ht="12" customHeight="1" outlineLevel="1">
      <c r="A307" s="119" t="s">
        <v>101</v>
      </c>
      <c r="B307" s="120"/>
      <c r="C307" s="121"/>
      <c r="D307" s="25"/>
      <c r="E307" s="108">
        <v>0</v>
      </c>
      <c r="F307" s="108"/>
      <c r="G307" s="108"/>
      <c r="H307" s="122">
        <v>3803</v>
      </c>
      <c r="I307" s="122"/>
      <c r="J307" s="122"/>
      <c r="K307" s="42">
        <v>4600</v>
      </c>
      <c r="L307" s="108"/>
      <c r="M307" s="108"/>
      <c r="N307" s="108"/>
      <c r="O307" s="25"/>
      <c r="P307" s="24">
        <f>K307*3.03</f>
        <v>13938</v>
      </c>
      <c r="Q307" s="25">
        <v>13938</v>
      </c>
      <c r="R307" s="108"/>
      <c r="S307" s="108"/>
      <c r="T307" s="108"/>
      <c r="U307" s="26">
        <f t="shared" si="12"/>
        <v>0</v>
      </c>
      <c r="V307" s="27"/>
    </row>
    <row r="308" spans="1:22" s="28" customFormat="1" ht="12" customHeight="1" outlineLevel="1">
      <c r="A308" s="131" t="s">
        <v>432</v>
      </c>
      <c r="B308" s="131"/>
      <c r="C308" s="131"/>
      <c r="D308" s="25"/>
      <c r="E308" s="108">
        <v>53</v>
      </c>
      <c r="F308" s="108"/>
      <c r="G308" s="108"/>
      <c r="H308" s="122">
        <v>218</v>
      </c>
      <c r="I308" s="122"/>
      <c r="J308" s="122"/>
      <c r="K308" s="42">
        <f t="shared" si="11"/>
        <v>165</v>
      </c>
      <c r="L308" s="108"/>
      <c r="M308" s="108"/>
      <c r="N308" s="108"/>
      <c r="O308" s="25"/>
      <c r="P308" s="24">
        <f>K308*3.03</f>
        <v>499.95</v>
      </c>
      <c r="Q308" s="25">
        <v>499.95</v>
      </c>
      <c r="R308" s="108"/>
      <c r="S308" s="108"/>
      <c r="T308" s="108"/>
      <c r="U308" s="26">
        <f t="shared" si="12"/>
        <v>0</v>
      </c>
      <c r="V308" s="27"/>
    </row>
    <row r="309" spans="1:22" s="46" customFormat="1" ht="12" customHeight="1" outlineLevel="1">
      <c r="A309" s="123" t="s">
        <v>39</v>
      </c>
      <c r="B309" s="124"/>
      <c r="C309" s="125"/>
      <c r="D309" s="92"/>
      <c r="E309" s="126"/>
      <c r="F309" s="126"/>
      <c r="G309" s="126"/>
      <c r="H309" s="127">
        <v>5</v>
      </c>
      <c r="I309" s="127"/>
      <c r="J309" s="127"/>
      <c r="K309" s="93">
        <f>H309-E309</f>
        <v>5</v>
      </c>
      <c r="L309" s="126"/>
      <c r="M309" s="126"/>
      <c r="N309" s="126"/>
      <c r="O309" s="92"/>
      <c r="P309" s="24">
        <f>K309*3.03</f>
        <v>15.149999999999999</v>
      </c>
      <c r="Q309" s="92"/>
      <c r="R309" s="126"/>
      <c r="S309" s="126"/>
      <c r="T309" s="126"/>
      <c r="U309" s="84">
        <f aca="true" t="shared" si="13" ref="U309:U316">P309-Q309</f>
        <v>15.149999999999999</v>
      </c>
      <c r="V309" s="64"/>
    </row>
    <row r="310" spans="1:22" s="28" customFormat="1" ht="23.25" customHeight="1" outlineLevel="1">
      <c r="A310" s="131" t="s">
        <v>433</v>
      </c>
      <c r="B310" s="131"/>
      <c r="C310" s="131"/>
      <c r="D310" s="25" t="s">
        <v>161</v>
      </c>
      <c r="E310" s="108"/>
      <c r="F310" s="108"/>
      <c r="G310" s="108"/>
      <c r="H310" s="122"/>
      <c r="I310" s="122"/>
      <c r="J310" s="122"/>
      <c r="K310" s="42">
        <f t="shared" si="11"/>
        <v>0</v>
      </c>
      <c r="L310" s="108"/>
      <c r="M310" s="108"/>
      <c r="N310" s="108"/>
      <c r="O310" s="25"/>
      <c r="P310" s="24">
        <f aca="true" t="shared" si="14" ref="P310:P318">K310*3.03</f>
        <v>0</v>
      </c>
      <c r="Q310" s="25"/>
      <c r="R310" s="108"/>
      <c r="S310" s="108"/>
      <c r="T310" s="108"/>
      <c r="U310" s="26">
        <f t="shared" si="13"/>
        <v>0</v>
      </c>
      <c r="V310" s="27"/>
    </row>
    <row r="311" spans="1:22" s="28" customFormat="1" ht="12" customHeight="1" outlineLevel="1">
      <c r="A311" s="131" t="s">
        <v>434</v>
      </c>
      <c r="B311" s="131"/>
      <c r="C311" s="131"/>
      <c r="D311" s="25"/>
      <c r="E311" s="108"/>
      <c r="F311" s="108"/>
      <c r="G311" s="108"/>
      <c r="H311" s="122">
        <v>560</v>
      </c>
      <c r="I311" s="122"/>
      <c r="J311" s="122"/>
      <c r="K311" s="42">
        <f t="shared" si="11"/>
        <v>560</v>
      </c>
      <c r="L311" s="108"/>
      <c r="M311" s="108"/>
      <c r="N311" s="108"/>
      <c r="O311" s="25"/>
      <c r="P311" s="24">
        <v>2089.1</v>
      </c>
      <c r="Q311" s="25">
        <v>2089.1</v>
      </c>
      <c r="R311" s="108"/>
      <c r="S311" s="108"/>
      <c r="T311" s="108"/>
      <c r="U311" s="26">
        <f t="shared" si="13"/>
        <v>0</v>
      </c>
      <c r="V311" s="27"/>
    </row>
    <row r="312" spans="1:22" s="46" customFormat="1" ht="12" customHeight="1" outlineLevel="1">
      <c r="A312" s="131" t="s">
        <v>435</v>
      </c>
      <c r="B312" s="131"/>
      <c r="C312" s="131"/>
      <c r="D312" s="25" t="s">
        <v>102</v>
      </c>
      <c r="E312" s="108"/>
      <c r="F312" s="108"/>
      <c r="G312" s="108"/>
      <c r="H312" s="122">
        <v>775</v>
      </c>
      <c r="I312" s="122"/>
      <c r="J312" s="122"/>
      <c r="K312" s="42">
        <f t="shared" si="11"/>
        <v>775</v>
      </c>
      <c r="L312" s="108"/>
      <c r="M312" s="108"/>
      <c r="N312" s="108"/>
      <c r="O312" s="25"/>
      <c r="P312" s="24">
        <f t="shared" si="14"/>
        <v>2348.25</v>
      </c>
      <c r="Q312" s="25">
        <v>869</v>
      </c>
      <c r="R312" s="108"/>
      <c r="S312" s="108"/>
      <c r="T312" s="108"/>
      <c r="U312" s="63">
        <f t="shared" si="13"/>
        <v>1479.25</v>
      </c>
      <c r="V312" s="64" t="s">
        <v>193</v>
      </c>
    </row>
    <row r="313" spans="1:22" s="28" customFormat="1" ht="12" customHeight="1" outlineLevel="1">
      <c r="A313" s="131" t="s">
        <v>436</v>
      </c>
      <c r="B313" s="131"/>
      <c r="C313" s="131"/>
      <c r="D313" s="25"/>
      <c r="E313" s="108"/>
      <c r="F313" s="108"/>
      <c r="G313" s="108"/>
      <c r="H313" s="122">
        <v>63</v>
      </c>
      <c r="I313" s="122"/>
      <c r="J313" s="122"/>
      <c r="K313" s="42">
        <f t="shared" si="11"/>
        <v>63</v>
      </c>
      <c r="L313" s="108"/>
      <c r="M313" s="108"/>
      <c r="N313" s="108"/>
      <c r="O313" s="25"/>
      <c r="P313" s="24">
        <f>K313*3.02</f>
        <v>190.26</v>
      </c>
      <c r="Q313" s="25">
        <v>190</v>
      </c>
      <c r="R313" s="108"/>
      <c r="S313" s="108"/>
      <c r="T313" s="108"/>
      <c r="U313" s="26">
        <f t="shared" si="13"/>
        <v>0.2599999999999909</v>
      </c>
      <c r="V313" s="27"/>
    </row>
    <row r="314" spans="1:22" s="28" customFormat="1" ht="12" customHeight="1" outlineLevel="1">
      <c r="A314" s="131" t="s">
        <v>437</v>
      </c>
      <c r="B314" s="131"/>
      <c r="C314" s="131"/>
      <c r="D314" s="25"/>
      <c r="E314" s="108">
        <v>0</v>
      </c>
      <c r="F314" s="108"/>
      <c r="G314" s="108"/>
      <c r="H314" s="122">
        <v>435</v>
      </c>
      <c r="I314" s="122"/>
      <c r="J314" s="122"/>
      <c r="K314" s="42">
        <f t="shared" si="11"/>
        <v>435</v>
      </c>
      <c r="L314" s="108"/>
      <c r="M314" s="108"/>
      <c r="N314" s="108"/>
      <c r="O314" s="25"/>
      <c r="P314" s="24">
        <v>1715</v>
      </c>
      <c r="Q314" s="25">
        <v>1715</v>
      </c>
      <c r="R314" s="108"/>
      <c r="S314" s="108"/>
      <c r="T314" s="108"/>
      <c r="U314" s="26">
        <f t="shared" si="13"/>
        <v>0</v>
      </c>
      <c r="V314" s="27"/>
    </row>
    <row r="315" spans="1:22" s="28" customFormat="1" ht="12" customHeight="1" outlineLevel="1">
      <c r="A315" s="131" t="s">
        <v>438</v>
      </c>
      <c r="B315" s="131"/>
      <c r="C315" s="131"/>
      <c r="D315" s="25"/>
      <c r="E315" s="108">
        <v>0</v>
      </c>
      <c r="F315" s="108"/>
      <c r="G315" s="108"/>
      <c r="H315" s="122">
        <v>7</v>
      </c>
      <c r="I315" s="122"/>
      <c r="J315" s="122"/>
      <c r="K315" s="42">
        <f t="shared" si="11"/>
        <v>7</v>
      </c>
      <c r="L315" s="108"/>
      <c r="M315" s="108"/>
      <c r="N315" s="108"/>
      <c r="O315" s="25"/>
      <c r="P315" s="24">
        <f t="shared" si="14"/>
        <v>21.209999999999997</v>
      </c>
      <c r="Q315" s="25"/>
      <c r="R315" s="108"/>
      <c r="S315" s="108"/>
      <c r="T315" s="108"/>
      <c r="U315" s="30">
        <f t="shared" si="13"/>
        <v>21.209999999999997</v>
      </c>
      <c r="V315" s="27"/>
    </row>
    <row r="316" spans="1:22" s="28" customFormat="1" ht="12.75" customHeight="1">
      <c r="A316" s="131" t="s">
        <v>439</v>
      </c>
      <c r="B316" s="131"/>
      <c r="C316" s="131"/>
      <c r="D316" s="25"/>
      <c r="E316" s="108">
        <v>0</v>
      </c>
      <c r="F316" s="108"/>
      <c r="G316" s="108"/>
      <c r="H316" s="122">
        <v>65</v>
      </c>
      <c r="I316" s="122"/>
      <c r="J316" s="122"/>
      <c r="K316" s="42">
        <f t="shared" si="11"/>
        <v>65</v>
      </c>
      <c r="L316" s="108"/>
      <c r="M316" s="108"/>
      <c r="N316" s="108"/>
      <c r="O316" s="25"/>
      <c r="P316" s="24">
        <f t="shared" si="14"/>
        <v>196.95</v>
      </c>
      <c r="Q316" s="25">
        <v>196.95</v>
      </c>
      <c r="R316" s="108"/>
      <c r="S316" s="108"/>
      <c r="T316" s="108"/>
      <c r="U316" s="30">
        <f t="shared" si="13"/>
        <v>0</v>
      </c>
      <c r="V316" s="27"/>
    </row>
    <row r="317" spans="1:22" s="28" customFormat="1" ht="12.75" customHeight="1">
      <c r="A317" s="155" t="s">
        <v>191</v>
      </c>
      <c r="B317" s="156"/>
      <c r="C317" s="157"/>
      <c r="D317" s="25"/>
      <c r="E317" s="41"/>
      <c r="F317" s="101"/>
      <c r="G317" s="102"/>
      <c r="H317" s="158"/>
      <c r="I317" s="159"/>
      <c r="J317" s="160"/>
      <c r="K317" s="100"/>
      <c r="L317" s="99"/>
      <c r="M317" s="99"/>
      <c r="N317" s="99"/>
      <c r="O317" s="25"/>
      <c r="P317" s="24">
        <f t="shared" si="14"/>
        <v>0</v>
      </c>
      <c r="Q317" s="25"/>
      <c r="R317" s="99"/>
      <c r="S317" s="99"/>
      <c r="T317" s="99"/>
      <c r="U317" s="58">
        <f>SUM(U281:U316)</f>
        <v>43291.17</v>
      </c>
      <c r="V317" s="27"/>
    </row>
    <row r="318" spans="1:22" s="28" customFormat="1" ht="12.75" customHeight="1">
      <c r="A318" s="179" t="s">
        <v>167</v>
      </c>
      <c r="B318" s="180"/>
      <c r="C318" s="181"/>
      <c r="D318" s="25"/>
      <c r="E318" s="41"/>
      <c r="F318" s="44"/>
      <c r="G318" s="45"/>
      <c r="H318" s="158">
        <v>3387</v>
      </c>
      <c r="I318" s="159"/>
      <c r="J318" s="160"/>
      <c r="K318" s="100">
        <f t="shared" si="11"/>
        <v>3387</v>
      </c>
      <c r="L318" s="43"/>
      <c r="M318" s="43"/>
      <c r="N318" s="43"/>
      <c r="O318" s="25"/>
      <c r="P318" s="24">
        <f t="shared" si="14"/>
        <v>10262.609999999999</v>
      </c>
      <c r="Q318" s="25">
        <v>14000</v>
      </c>
      <c r="R318" s="43"/>
      <c r="S318" s="43"/>
      <c r="T318" s="43"/>
      <c r="U318" s="58">
        <v>0</v>
      </c>
      <c r="V318" s="27"/>
    </row>
    <row r="319" spans="1:21" ht="15" customHeight="1">
      <c r="A319" s="145" t="s">
        <v>160</v>
      </c>
      <c r="B319" s="145"/>
      <c r="C319" s="145"/>
      <c r="D319" s="6"/>
      <c r="E319" s="152"/>
      <c r="F319" s="153"/>
      <c r="G319" s="154"/>
      <c r="H319" s="146"/>
      <c r="I319" s="146"/>
      <c r="J319" s="146"/>
      <c r="K319" s="7"/>
      <c r="L319" s="146">
        <v>133000</v>
      </c>
      <c r="M319" s="146"/>
      <c r="N319" s="6"/>
      <c r="O319" s="6"/>
      <c r="P319" s="6"/>
      <c r="Q319" s="6"/>
      <c r="R319" s="6"/>
      <c r="S319" s="6"/>
      <c r="T319" s="6"/>
      <c r="U319" s="11">
        <f>U317+U280+U239+U201+U166+U125+U82+U36</f>
        <v>111141.31099999999</v>
      </c>
    </row>
    <row r="320" spans="5:21" ht="11.25" customHeight="1">
      <c r="E320" s="148"/>
      <c r="F320" s="148"/>
      <c r="G320" s="148"/>
      <c r="H320" s="147"/>
      <c r="I320" s="147"/>
      <c r="J320" s="147"/>
      <c r="K320" s="12"/>
      <c r="P320" s="2"/>
      <c r="R320" s="2">
        <f>SUM(R13:R319)</f>
        <v>471.8199999999997</v>
      </c>
      <c r="U320" s="2"/>
    </row>
    <row r="321" ht="11.25" customHeight="1"/>
    <row r="322" spans="1:2" ht="11.25" customHeight="1">
      <c r="A322" s="143" t="s">
        <v>18</v>
      </c>
      <c r="B322" s="143"/>
    </row>
    <row r="323" spans="3:12" ht="11.25" customHeight="1">
      <c r="C323" s="144" t="s">
        <v>19</v>
      </c>
      <c r="D323" s="144"/>
      <c r="E323" s="144"/>
      <c r="G323" s="144" t="s">
        <v>20</v>
      </c>
      <c r="H323" s="144"/>
      <c r="J323" s="144" t="s">
        <v>21</v>
      </c>
      <c r="K323" s="144"/>
      <c r="L323" s="144"/>
    </row>
  </sheetData>
  <sheetProtection/>
  <mergeCells count="1497">
    <mergeCell ref="V8:V9"/>
    <mergeCell ref="H318:J318"/>
    <mergeCell ref="A318:C318"/>
    <mergeCell ref="A307:C307"/>
    <mergeCell ref="E307:G307"/>
    <mergeCell ref="H307:J307"/>
    <mergeCell ref="L307:N307"/>
    <mergeCell ref="R307:T307"/>
    <mergeCell ref="A12:C12"/>
    <mergeCell ref="E12:G12"/>
    <mergeCell ref="R12:T12"/>
    <mergeCell ref="L26:N26"/>
    <mergeCell ref="A1:O1"/>
    <mergeCell ref="A2:O2"/>
    <mergeCell ref="B4:O4"/>
    <mergeCell ref="B6:O6"/>
    <mergeCell ref="A10:C10"/>
    <mergeCell ref="H10:J10"/>
    <mergeCell ref="L23:N23"/>
    <mergeCell ref="L24:N24"/>
    <mergeCell ref="L29:N29"/>
    <mergeCell ref="L30:N30"/>
    <mergeCell ref="L31:N31"/>
    <mergeCell ref="L10:N10"/>
    <mergeCell ref="L13:N13"/>
    <mergeCell ref="L14:N14"/>
    <mergeCell ref="L15:N15"/>
    <mergeCell ref="L12:N12"/>
    <mergeCell ref="L27:N27"/>
    <mergeCell ref="L28:N28"/>
    <mergeCell ref="L25:N25"/>
    <mergeCell ref="E10:G10"/>
    <mergeCell ref="L20:N20"/>
    <mergeCell ref="L21:N21"/>
    <mergeCell ref="H12:J12"/>
    <mergeCell ref="A13:C13"/>
    <mergeCell ref="H13:J13"/>
    <mergeCell ref="A14:C14"/>
    <mergeCell ref="H14:J14"/>
    <mergeCell ref="A15:C15"/>
    <mergeCell ref="H15:J15"/>
    <mergeCell ref="E13:G13"/>
    <mergeCell ref="E14:G14"/>
    <mergeCell ref="E15:G15"/>
    <mergeCell ref="A16:C16"/>
    <mergeCell ref="H16:J16"/>
    <mergeCell ref="A17:C17"/>
    <mergeCell ref="H17:J17"/>
    <mergeCell ref="E16:G16"/>
    <mergeCell ref="E17:G17"/>
    <mergeCell ref="A19:C19"/>
    <mergeCell ref="H19:J19"/>
    <mergeCell ref="A18:C18"/>
    <mergeCell ref="E18:G18"/>
    <mergeCell ref="H18:J18"/>
    <mergeCell ref="A20:C20"/>
    <mergeCell ref="H20:J20"/>
    <mergeCell ref="E19:G19"/>
    <mergeCell ref="E20:G20"/>
    <mergeCell ref="A21:C21"/>
    <mergeCell ref="H21:J21"/>
    <mergeCell ref="A22:C22"/>
    <mergeCell ref="H22:J22"/>
    <mergeCell ref="E21:G21"/>
    <mergeCell ref="E22:G22"/>
    <mergeCell ref="A23:C23"/>
    <mergeCell ref="H23:J23"/>
    <mergeCell ref="A24:C24"/>
    <mergeCell ref="H24:J24"/>
    <mergeCell ref="A25:C25"/>
    <mergeCell ref="H25:J25"/>
    <mergeCell ref="E23:G23"/>
    <mergeCell ref="E24:G24"/>
    <mergeCell ref="E25:G25"/>
    <mergeCell ref="A26:C26"/>
    <mergeCell ref="H26:J26"/>
    <mergeCell ref="A27:C27"/>
    <mergeCell ref="H27:J27"/>
    <mergeCell ref="A28:C28"/>
    <mergeCell ref="H28:J28"/>
    <mergeCell ref="E26:G26"/>
    <mergeCell ref="E27:G27"/>
    <mergeCell ref="E28:G28"/>
    <mergeCell ref="A29:C29"/>
    <mergeCell ref="H29:J29"/>
    <mergeCell ref="A30:C30"/>
    <mergeCell ref="H30:J30"/>
    <mergeCell ref="A31:C31"/>
    <mergeCell ref="H31:J31"/>
    <mergeCell ref="E29:G29"/>
    <mergeCell ref="E30:G30"/>
    <mergeCell ref="E31:G31"/>
    <mergeCell ref="A32:C32"/>
    <mergeCell ref="H32:J32"/>
    <mergeCell ref="A33:C33"/>
    <mergeCell ref="H33:J33"/>
    <mergeCell ref="A34:C34"/>
    <mergeCell ref="H34:J34"/>
    <mergeCell ref="E32:G32"/>
    <mergeCell ref="E33:G33"/>
    <mergeCell ref="E34:G34"/>
    <mergeCell ref="A35:C35"/>
    <mergeCell ref="H35:J35"/>
    <mergeCell ref="A38:C38"/>
    <mergeCell ref="H38:J38"/>
    <mergeCell ref="A39:C39"/>
    <mergeCell ref="H39:J39"/>
    <mergeCell ref="E35:G35"/>
    <mergeCell ref="E38:G38"/>
    <mergeCell ref="E39:G39"/>
    <mergeCell ref="A40:C40"/>
    <mergeCell ref="H40:J40"/>
    <mergeCell ref="A41:C41"/>
    <mergeCell ref="H41:J41"/>
    <mergeCell ref="E40:G40"/>
    <mergeCell ref="E41:G41"/>
    <mergeCell ref="A42:C42"/>
    <mergeCell ref="H42:J42"/>
    <mergeCell ref="A43:C43"/>
    <mergeCell ref="H43:J43"/>
    <mergeCell ref="E42:G42"/>
    <mergeCell ref="A44:C44"/>
    <mergeCell ref="H44:J44"/>
    <mergeCell ref="E43:G43"/>
    <mergeCell ref="E44:G44"/>
    <mergeCell ref="A45:C45"/>
    <mergeCell ref="H45:J45"/>
    <mergeCell ref="A46:C46"/>
    <mergeCell ref="H46:J46"/>
    <mergeCell ref="E46:G46"/>
    <mergeCell ref="A47:C47"/>
    <mergeCell ref="H47:J47"/>
    <mergeCell ref="E45:G45"/>
    <mergeCell ref="A48:C48"/>
    <mergeCell ref="H48:J48"/>
    <mergeCell ref="A49:C49"/>
    <mergeCell ref="H49:J49"/>
    <mergeCell ref="E47:G47"/>
    <mergeCell ref="E48:G48"/>
    <mergeCell ref="E49:G49"/>
    <mergeCell ref="A50:C50"/>
    <mergeCell ref="H50:J50"/>
    <mergeCell ref="A51:C51"/>
    <mergeCell ref="H51:J51"/>
    <mergeCell ref="A52:C52"/>
    <mergeCell ref="H52:J52"/>
    <mergeCell ref="E50:G50"/>
    <mergeCell ref="E51:G51"/>
    <mergeCell ref="E52:G52"/>
    <mergeCell ref="A53:C53"/>
    <mergeCell ref="H53:J53"/>
    <mergeCell ref="A54:C54"/>
    <mergeCell ref="H54:J54"/>
    <mergeCell ref="A55:C55"/>
    <mergeCell ref="H55:J55"/>
    <mergeCell ref="E53:G53"/>
    <mergeCell ref="E54:G54"/>
    <mergeCell ref="E55:G55"/>
    <mergeCell ref="E58:G58"/>
    <mergeCell ref="A56:C56"/>
    <mergeCell ref="H56:J56"/>
    <mergeCell ref="A57:C57"/>
    <mergeCell ref="H57:J57"/>
    <mergeCell ref="E56:G56"/>
    <mergeCell ref="A58:C58"/>
    <mergeCell ref="H58:J58"/>
    <mergeCell ref="E57:G57"/>
    <mergeCell ref="A59:C59"/>
    <mergeCell ref="H59:J59"/>
    <mergeCell ref="E59:G59"/>
    <mergeCell ref="A60:C60"/>
    <mergeCell ref="H60:J60"/>
    <mergeCell ref="E60:G60"/>
    <mergeCell ref="A61:C61"/>
    <mergeCell ref="H61:J61"/>
    <mergeCell ref="A62:C62"/>
    <mergeCell ref="H62:J62"/>
    <mergeCell ref="E61:G61"/>
    <mergeCell ref="A63:C63"/>
    <mergeCell ref="H63:J63"/>
    <mergeCell ref="E62:G62"/>
    <mergeCell ref="A64:C64"/>
    <mergeCell ref="H64:J64"/>
    <mergeCell ref="A65:C65"/>
    <mergeCell ref="H65:J65"/>
    <mergeCell ref="E63:G63"/>
    <mergeCell ref="E64:G64"/>
    <mergeCell ref="E65:G65"/>
    <mergeCell ref="A66:C66"/>
    <mergeCell ref="H66:J66"/>
    <mergeCell ref="E66:G66"/>
    <mergeCell ref="A67:C67"/>
    <mergeCell ref="H67:J67"/>
    <mergeCell ref="A68:C68"/>
    <mergeCell ref="H68:J68"/>
    <mergeCell ref="A69:C69"/>
    <mergeCell ref="H69:J69"/>
    <mergeCell ref="E67:G67"/>
    <mergeCell ref="E68:G68"/>
    <mergeCell ref="E69:G69"/>
    <mergeCell ref="A70:C70"/>
    <mergeCell ref="H70:J70"/>
    <mergeCell ref="A71:C71"/>
    <mergeCell ref="H71:J71"/>
    <mergeCell ref="A72:C72"/>
    <mergeCell ref="H72:J72"/>
    <mergeCell ref="E72:G72"/>
    <mergeCell ref="E70:G70"/>
    <mergeCell ref="E71:G71"/>
    <mergeCell ref="A73:C73"/>
    <mergeCell ref="H73:J73"/>
    <mergeCell ref="A74:C74"/>
    <mergeCell ref="H74:J74"/>
    <mergeCell ref="A75:C75"/>
    <mergeCell ref="H75:J75"/>
    <mergeCell ref="E73:G73"/>
    <mergeCell ref="E74:G74"/>
    <mergeCell ref="E75:G75"/>
    <mergeCell ref="A76:C76"/>
    <mergeCell ref="H76:J76"/>
    <mergeCell ref="A77:C77"/>
    <mergeCell ref="H77:J77"/>
    <mergeCell ref="A78:C78"/>
    <mergeCell ref="H78:J78"/>
    <mergeCell ref="E76:G76"/>
    <mergeCell ref="E77:G77"/>
    <mergeCell ref="E78:G78"/>
    <mergeCell ref="E86:G86"/>
    <mergeCell ref="A79:C79"/>
    <mergeCell ref="H79:J79"/>
    <mergeCell ref="A80:C80"/>
    <mergeCell ref="H80:J80"/>
    <mergeCell ref="A81:C81"/>
    <mergeCell ref="H81:J81"/>
    <mergeCell ref="E79:G79"/>
    <mergeCell ref="E80:G80"/>
    <mergeCell ref="E81:G81"/>
    <mergeCell ref="E87:G87"/>
    <mergeCell ref="E88:G88"/>
    <mergeCell ref="A84:C84"/>
    <mergeCell ref="H84:J84"/>
    <mergeCell ref="A85:C85"/>
    <mergeCell ref="H85:J85"/>
    <mergeCell ref="A86:C86"/>
    <mergeCell ref="H86:J86"/>
    <mergeCell ref="E84:G84"/>
    <mergeCell ref="E85:G85"/>
    <mergeCell ref="E89:G89"/>
    <mergeCell ref="E90:G90"/>
    <mergeCell ref="A87:C87"/>
    <mergeCell ref="H87:J87"/>
    <mergeCell ref="A88:C88"/>
    <mergeCell ref="H88:J88"/>
    <mergeCell ref="A89:C89"/>
    <mergeCell ref="H89:J89"/>
    <mergeCell ref="A90:C90"/>
    <mergeCell ref="H90:J90"/>
    <mergeCell ref="H96:J96"/>
    <mergeCell ref="A91:C91"/>
    <mergeCell ref="H91:J91"/>
    <mergeCell ref="A92:C92"/>
    <mergeCell ref="H92:J92"/>
    <mergeCell ref="A93:C93"/>
    <mergeCell ref="H93:J93"/>
    <mergeCell ref="A97:C97"/>
    <mergeCell ref="H97:J97"/>
    <mergeCell ref="E96:G96"/>
    <mergeCell ref="E97:G97"/>
    <mergeCell ref="A94:C94"/>
    <mergeCell ref="H94:J94"/>
    <mergeCell ref="A95:C95"/>
    <mergeCell ref="H95:J95"/>
    <mergeCell ref="E95:G95"/>
    <mergeCell ref="A96:C96"/>
    <mergeCell ref="A98:C98"/>
    <mergeCell ref="H98:J98"/>
    <mergeCell ref="A99:C99"/>
    <mergeCell ref="H99:J99"/>
    <mergeCell ref="A100:C100"/>
    <mergeCell ref="H100:J100"/>
    <mergeCell ref="E98:G98"/>
    <mergeCell ref="E99:G99"/>
    <mergeCell ref="E100:G100"/>
    <mergeCell ref="A106:C106"/>
    <mergeCell ref="A101:C101"/>
    <mergeCell ref="H101:J101"/>
    <mergeCell ref="A102:C102"/>
    <mergeCell ref="H102:J102"/>
    <mergeCell ref="A103:C103"/>
    <mergeCell ref="H103:J103"/>
    <mergeCell ref="E101:G101"/>
    <mergeCell ref="E102:G102"/>
    <mergeCell ref="E103:G103"/>
    <mergeCell ref="A104:C104"/>
    <mergeCell ref="H104:J104"/>
    <mergeCell ref="A105:C105"/>
    <mergeCell ref="H105:J105"/>
    <mergeCell ref="E104:G104"/>
    <mergeCell ref="E105:G105"/>
    <mergeCell ref="A107:C107"/>
    <mergeCell ref="H107:J107"/>
    <mergeCell ref="A108:C108"/>
    <mergeCell ref="H108:J108"/>
    <mergeCell ref="A109:C109"/>
    <mergeCell ref="H109:J109"/>
    <mergeCell ref="E107:G107"/>
    <mergeCell ref="E108:G108"/>
    <mergeCell ref="E109:G109"/>
    <mergeCell ref="A110:C110"/>
    <mergeCell ref="H110:J110"/>
    <mergeCell ref="A111:C111"/>
    <mergeCell ref="H111:J111"/>
    <mergeCell ref="A112:C112"/>
    <mergeCell ref="H112:J112"/>
    <mergeCell ref="E110:G110"/>
    <mergeCell ref="E111:G111"/>
    <mergeCell ref="E112:G112"/>
    <mergeCell ref="A113:C113"/>
    <mergeCell ref="H113:J113"/>
    <mergeCell ref="A114:C114"/>
    <mergeCell ref="H114:J114"/>
    <mergeCell ref="E113:G113"/>
    <mergeCell ref="E114:G114"/>
    <mergeCell ref="E120:G120"/>
    <mergeCell ref="H115:J115"/>
    <mergeCell ref="E115:G115"/>
    <mergeCell ref="A115:C115"/>
    <mergeCell ref="A116:C116"/>
    <mergeCell ref="H116:J116"/>
    <mergeCell ref="A117:C117"/>
    <mergeCell ref="H117:J117"/>
    <mergeCell ref="E116:G116"/>
    <mergeCell ref="E117:G117"/>
    <mergeCell ref="E122:G122"/>
    <mergeCell ref="E123:G123"/>
    <mergeCell ref="A118:C118"/>
    <mergeCell ref="H118:J118"/>
    <mergeCell ref="A119:C119"/>
    <mergeCell ref="H119:J119"/>
    <mergeCell ref="A120:C120"/>
    <mergeCell ref="H120:J120"/>
    <mergeCell ref="E118:G118"/>
    <mergeCell ref="E119:G119"/>
    <mergeCell ref="E124:G124"/>
    <mergeCell ref="E127:G127"/>
    <mergeCell ref="E128:G128"/>
    <mergeCell ref="A121:C121"/>
    <mergeCell ref="H121:J121"/>
    <mergeCell ref="A122:C122"/>
    <mergeCell ref="H122:J122"/>
    <mergeCell ref="A123:C123"/>
    <mergeCell ref="H123:J123"/>
    <mergeCell ref="E121:G121"/>
    <mergeCell ref="A130:C130"/>
    <mergeCell ref="H130:J130"/>
    <mergeCell ref="E129:G129"/>
    <mergeCell ref="E130:G130"/>
    <mergeCell ref="A124:C124"/>
    <mergeCell ref="H124:J124"/>
    <mergeCell ref="A127:C127"/>
    <mergeCell ref="H127:J127"/>
    <mergeCell ref="A128:C128"/>
    <mergeCell ref="H128:J128"/>
    <mergeCell ref="A132:C132"/>
    <mergeCell ref="H132:J132"/>
    <mergeCell ref="A133:C133"/>
    <mergeCell ref="H133:J133"/>
    <mergeCell ref="E133:G133"/>
    <mergeCell ref="E131:G131"/>
    <mergeCell ref="E132:G132"/>
    <mergeCell ref="A134:C134"/>
    <mergeCell ref="H134:J134"/>
    <mergeCell ref="A135:C135"/>
    <mergeCell ref="H135:J135"/>
    <mergeCell ref="A136:C136"/>
    <mergeCell ref="H136:J136"/>
    <mergeCell ref="E134:G134"/>
    <mergeCell ref="E135:G135"/>
    <mergeCell ref="E136:G136"/>
    <mergeCell ref="A137:C137"/>
    <mergeCell ref="H137:J137"/>
    <mergeCell ref="A138:C138"/>
    <mergeCell ref="H138:J138"/>
    <mergeCell ref="E137:G137"/>
    <mergeCell ref="E138:G138"/>
    <mergeCell ref="A139:C139"/>
    <mergeCell ref="H139:J139"/>
    <mergeCell ref="A140:C140"/>
    <mergeCell ref="H140:J140"/>
    <mergeCell ref="E139:G139"/>
    <mergeCell ref="E140:G140"/>
    <mergeCell ref="A141:C141"/>
    <mergeCell ref="H141:J141"/>
    <mergeCell ref="A142:C142"/>
    <mergeCell ref="H142:J142"/>
    <mergeCell ref="A143:C143"/>
    <mergeCell ref="H143:J143"/>
    <mergeCell ref="E141:G141"/>
    <mergeCell ref="E142:G142"/>
    <mergeCell ref="E143:G143"/>
    <mergeCell ref="A144:C144"/>
    <mergeCell ref="H144:J144"/>
    <mergeCell ref="A145:C145"/>
    <mergeCell ref="H145:J145"/>
    <mergeCell ref="E144:G144"/>
    <mergeCell ref="E145:G145"/>
    <mergeCell ref="A146:C146"/>
    <mergeCell ref="H146:J146"/>
    <mergeCell ref="A147:C147"/>
    <mergeCell ref="H147:J147"/>
    <mergeCell ref="E146:G146"/>
    <mergeCell ref="E147:G147"/>
    <mergeCell ref="A148:C148"/>
    <mergeCell ref="H148:J148"/>
    <mergeCell ref="A149:C149"/>
    <mergeCell ref="H149:J149"/>
    <mergeCell ref="E148:G148"/>
    <mergeCell ref="E149:G149"/>
    <mergeCell ref="A150:C150"/>
    <mergeCell ref="H150:J150"/>
    <mergeCell ref="A151:C151"/>
    <mergeCell ref="H151:J151"/>
    <mergeCell ref="A152:C152"/>
    <mergeCell ref="H152:J152"/>
    <mergeCell ref="E150:G150"/>
    <mergeCell ref="E151:G151"/>
    <mergeCell ref="E152:G152"/>
    <mergeCell ref="A153:C153"/>
    <mergeCell ref="H153:J153"/>
    <mergeCell ref="A154:C154"/>
    <mergeCell ref="H154:J154"/>
    <mergeCell ref="A155:C155"/>
    <mergeCell ref="H155:J155"/>
    <mergeCell ref="E153:G153"/>
    <mergeCell ref="E154:G154"/>
    <mergeCell ref="E155:G155"/>
    <mergeCell ref="A156:C156"/>
    <mergeCell ref="H156:J156"/>
    <mergeCell ref="A157:C157"/>
    <mergeCell ref="H157:J157"/>
    <mergeCell ref="A158:C158"/>
    <mergeCell ref="H158:J158"/>
    <mergeCell ref="E156:G156"/>
    <mergeCell ref="E157:G157"/>
    <mergeCell ref="E158:G158"/>
    <mergeCell ref="A159:C159"/>
    <mergeCell ref="H159:J159"/>
    <mergeCell ref="A160:C160"/>
    <mergeCell ref="H160:J160"/>
    <mergeCell ref="E159:G159"/>
    <mergeCell ref="E160:G160"/>
    <mergeCell ref="A161:C161"/>
    <mergeCell ref="H161:J161"/>
    <mergeCell ref="A162:C162"/>
    <mergeCell ref="H162:J162"/>
    <mergeCell ref="A163:C163"/>
    <mergeCell ref="H163:J163"/>
    <mergeCell ref="E161:G161"/>
    <mergeCell ref="E162:G162"/>
    <mergeCell ref="E163:G163"/>
    <mergeCell ref="A168:C168"/>
    <mergeCell ref="H168:J168"/>
    <mergeCell ref="E168:G168"/>
    <mergeCell ref="A164:C164"/>
    <mergeCell ref="H164:J164"/>
    <mergeCell ref="A165:C165"/>
    <mergeCell ref="H165:J165"/>
    <mergeCell ref="E164:G164"/>
    <mergeCell ref="E165:G165"/>
    <mergeCell ref="A167:U167"/>
    <mergeCell ref="A169:C169"/>
    <mergeCell ref="H169:J169"/>
    <mergeCell ref="A170:C170"/>
    <mergeCell ref="H170:J170"/>
    <mergeCell ref="E169:G169"/>
    <mergeCell ref="E170:G170"/>
    <mergeCell ref="A171:C171"/>
    <mergeCell ref="H171:J171"/>
    <mergeCell ref="A172:C172"/>
    <mergeCell ref="H172:J172"/>
    <mergeCell ref="E171:G171"/>
    <mergeCell ref="E172:G172"/>
    <mergeCell ref="A173:C173"/>
    <mergeCell ref="H173:J173"/>
    <mergeCell ref="A174:C174"/>
    <mergeCell ref="H174:J174"/>
    <mergeCell ref="A175:C175"/>
    <mergeCell ref="H175:J175"/>
    <mergeCell ref="E173:G173"/>
    <mergeCell ref="E174:G174"/>
    <mergeCell ref="E175:G175"/>
    <mergeCell ref="A176:C176"/>
    <mergeCell ref="H176:J176"/>
    <mergeCell ref="A177:C177"/>
    <mergeCell ref="H177:J177"/>
    <mergeCell ref="E176:G176"/>
    <mergeCell ref="E177:G177"/>
    <mergeCell ref="A178:C178"/>
    <mergeCell ref="H178:J178"/>
    <mergeCell ref="A179:C179"/>
    <mergeCell ref="H179:J179"/>
    <mergeCell ref="A180:C180"/>
    <mergeCell ref="H180:J180"/>
    <mergeCell ref="E178:G178"/>
    <mergeCell ref="E179:G179"/>
    <mergeCell ref="E180:G180"/>
    <mergeCell ref="A181:C181"/>
    <mergeCell ref="H181:J181"/>
    <mergeCell ref="E181:G181"/>
    <mergeCell ref="A182:C182"/>
    <mergeCell ref="H182:J182"/>
    <mergeCell ref="A183:C183"/>
    <mergeCell ref="H183:J183"/>
    <mergeCell ref="A184:C184"/>
    <mergeCell ref="H184:J184"/>
    <mergeCell ref="E182:G182"/>
    <mergeCell ref="E183:G183"/>
    <mergeCell ref="E184:G184"/>
    <mergeCell ref="A185:C185"/>
    <mergeCell ref="H185:J185"/>
    <mergeCell ref="A186:C186"/>
    <mergeCell ref="H186:J186"/>
    <mergeCell ref="A187:C187"/>
    <mergeCell ref="H187:J187"/>
    <mergeCell ref="E185:G185"/>
    <mergeCell ref="E186:G186"/>
    <mergeCell ref="E187:G187"/>
    <mergeCell ref="A188:C188"/>
    <mergeCell ref="H188:J188"/>
    <mergeCell ref="A189:C189"/>
    <mergeCell ref="H189:J189"/>
    <mergeCell ref="E188:G188"/>
    <mergeCell ref="E189:G189"/>
    <mergeCell ref="A190:C190"/>
    <mergeCell ref="H190:J190"/>
    <mergeCell ref="A191:C191"/>
    <mergeCell ref="H191:J191"/>
    <mergeCell ref="E190:G190"/>
    <mergeCell ref="E191:G191"/>
    <mergeCell ref="A192:C192"/>
    <mergeCell ref="H192:J192"/>
    <mergeCell ref="A193:C193"/>
    <mergeCell ref="H193:J193"/>
    <mergeCell ref="A194:C194"/>
    <mergeCell ref="H194:J194"/>
    <mergeCell ref="E192:G192"/>
    <mergeCell ref="E193:G193"/>
    <mergeCell ref="E194:G194"/>
    <mergeCell ref="A195:C195"/>
    <mergeCell ref="H195:J195"/>
    <mergeCell ref="A196:C196"/>
    <mergeCell ref="H196:J196"/>
    <mergeCell ref="A197:C197"/>
    <mergeCell ref="H197:J197"/>
    <mergeCell ref="E195:G195"/>
    <mergeCell ref="E196:G196"/>
    <mergeCell ref="E197:G197"/>
    <mergeCell ref="A198:C198"/>
    <mergeCell ref="H198:J198"/>
    <mergeCell ref="A199:C199"/>
    <mergeCell ref="H199:J199"/>
    <mergeCell ref="A200:C200"/>
    <mergeCell ref="H200:J200"/>
    <mergeCell ref="E198:G198"/>
    <mergeCell ref="E199:G199"/>
    <mergeCell ref="E200:G200"/>
    <mergeCell ref="A204:C204"/>
    <mergeCell ref="H204:J204"/>
    <mergeCell ref="E204:G204"/>
    <mergeCell ref="A205:C205"/>
    <mergeCell ref="H205:J205"/>
    <mergeCell ref="A206:C206"/>
    <mergeCell ref="H206:J206"/>
    <mergeCell ref="A207:C207"/>
    <mergeCell ref="H207:J207"/>
    <mergeCell ref="E205:G205"/>
    <mergeCell ref="E206:G206"/>
    <mergeCell ref="E207:G207"/>
    <mergeCell ref="A208:C208"/>
    <mergeCell ref="H208:J208"/>
    <mergeCell ref="A209:C209"/>
    <mergeCell ref="H209:J209"/>
    <mergeCell ref="E209:G209"/>
    <mergeCell ref="E208:G208"/>
    <mergeCell ref="A210:C210"/>
    <mergeCell ref="H210:J210"/>
    <mergeCell ref="A211:C211"/>
    <mergeCell ref="H211:J211"/>
    <mergeCell ref="A212:C212"/>
    <mergeCell ref="H212:J212"/>
    <mergeCell ref="E210:G210"/>
    <mergeCell ref="E211:G211"/>
    <mergeCell ref="E212:G212"/>
    <mergeCell ref="A213:C213"/>
    <mergeCell ref="H213:J213"/>
    <mergeCell ref="E213:G213"/>
    <mergeCell ref="A214:C214"/>
    <mergeCell ref="H214:J214"/>
    <mergeCell ref="A215:C215"/>
    <mergeCell ref="H215:J215"/>
    <mergeCell ref="A216:C216"/>
    <mergeCell ref="H216:J216"/>
    <mergeCell ref="E214:G214"/>
    <mergeCell ref="E215:G215"/>
    <mergeCell ref="E216:G216"/>
    <mergeCell ref="A217:C217"/>
    <mergeCell ref="H217:J217"/>
    <mergeCell ref="A218:C218"/>
    <mergeCell ref="H218:J218"/>
    <mergeCell ref="A219:C219"/>
    <mergeCell ref="H219:J219"/>
    <mergeCell ref="E217:G217"/>
    <mergeCell ref="E218:G218"/>
    <mergeCell ref="E219:G219"/>
    <mergeCell ref="A220:C220"/>
    <mergeCell ref="H220:J220"/>
    <mergeCell ref="A221:C221"/>
    <mergeCell ref="H221:J221"/>
    <mergeCell ref="E220:G220"/>
    <mergeCell ref="E221:G221"/>
    <mergeCell ref="A222:C222"/>
    <mergeCell ref="H222:J222"/>
    <mergeCell ref="A223:C223"/>
    <mergeCell ref="H223:J223"/>
    <mergeCell ref="A224:C224"/>
    <mergeCell ref="H224:J224"/>
    <mergeCell ref="E222:G222"/>
    <mergeCell ref="E223:G223"/>
    <mergeCell ref="E224:G224"/>
    <mergeCell ref="A225:C225"/>
    <mergeCell ref="H225:J225"/>
    <mergeCell ref="A226:C226"/>
    <mergeCell ref="H226:J226"/>
    <mergeCell ref="A227:C227"/>
    <mergeCell ref="H227:J227"/>
    <mergeCell ref="E225:G225"/>
    <mergeCell ref="E226:G226"/>
    <mergeCell ref="E227:G227"/>
    <mergeCell ref="A228:C228"/>
    <mergeCell ref="H228:J228"/>
    <mergeCell ref="A229:C229"/>
    <mergeCell ref="H229:J229"/>
    <mergeCell ref="A230:C230"/>
    <mergeCell ref="H230:J230"/>
    <mergeCell ref="E228:G228"/>
    <mergeCell ref="E229:G229"/>
    <mergeCell ref="E230:G230"/>
    <mergeCell ref="E235:G235"/>
    <mergeCell ref="A231:C231"/>
    <mergeCell ref="H231:J231"/>
    <mergeCell ref="A232:C232"/>
    <mergeCell ref="H232:J232"/>
    <mergeCell ref="E231:G231"/>
    <mergeCell ref="E232:G232"/>
    <mergeCell ref="A238:C238"/>
    <mergeCell ref="H238:J238"/>
    <mergeCell ref="E237:G237"/>
    <mergeCell ref="E238:G238"/>
    <mergeCell ref="E236:G236"/>
    <mergeCell ref="A233:C233"/>
    <mergeCell ref="H233:J233"/>
    <mergeCell ref="A234:C234"/>
    <mergeCell ref="H234:J234"/>
    <mergeCell ref="A235:C235"/>
    <mergeCell ref="A241:C241"/>
    <mergeCell ref="H241:J241"/>
    <mergeCell ref="E91:G91"/>
    <mergeCell ref="E92:G92"/>
    <mergeCell ref="E93:G93"/>
    <mergeCell ref="E94:G94"/>
    <mergeCell ref="A236:C236"/>
    <mergeCell ref="H236:J236"/>
    <mergeCell ref="A237:C237"/>
    <mergeCell ref="H237:J237"/>
    <mergeCell ref="E241:G241"/>
    <mergeCell ref="E242:G242"/>
    <mergeCell ref="E243:G243"/>
    <mergeCell ref="R17:T17"/>
    <mergeCell ref="R19:T19"/>
    <mergeCell ref="R20:T20"/>
    <mergeCell ref="R21:T21"/>
    <mergeCell ref="H235:J235"/>
    <mergeCell ref="E233:G233"/>
    <mergeCell ref="E234:G234"/>
    <mergeCell ref="A246:C246"/>
    <mergeCell ref="H246:J246"/>
    <mergeCell ref="E244:G244"/>
    <mergeCell ref="E245:G245"/>
    <mergeCell ref="E246:G246"/>
    <mergeCell ref="A242:C242"/>
    <mergeCell ref="H242:J242"/>
    <mergeCell ref="A243:C243"/>
    <mergeCell ref="H243:J243"/>
    <mergeCell ref="H245:J245"/>
    <mergeCell ref="A247:C247"/>
    <mergeCell ref="H247:J247"/>
    <mergeCell ref="A248:C248"/>
    <mergeCell ref="H248:J248"/>
    <mergeCell ref="A249:C249"/>
    <mergeCell ref="H249:J249"/>
    <mergeCell ref="E247:G247"/>
    <mergeCell ref="E248:G248"/>
    <mergeCell ref="E249:G249"/>
    <mergeCell ref="A250:C250"/>
    <mergeCell ref="H250:J250"/>
    <mergeCell ref="A251:C251"/>
    <mergeCell ref="H251:J251"/>
    <mergeCell ref="A252:C252"/>
    <mergeCell ref="H252:J252"/>
    <mergeCell ref="E250:G250"/>
    <mergeCell ref="E251:G251"/>
    <mergeCell ref="E252:G252"/>
    <mergeCell ref="A253:C253"/>
    <mergeCell ref="H253:J253"/>
    <mergeCell ref="A254:C254"/>
    <mergeCell ref="H254:J254"/>
    <mergeCell ref="A255:C255"/>
    <mergeCell ref="H255:J255"/>
    <mergeCell ref="E253:G253"/>
    <mergeCell ref="E254:G254"/>
    <mergeCell ref="E255:G255"/>
    <mergeCell ref="A256:C256"/>
    <mergeCell ref="H256:J256"/>
    <mergeCell ref="A257:C257"/>
    <mergeCell ref="H257:J257"/>
    <mergeCell ref="A258:C258"/>
    <mergeCell ref="H258:J258"/>
    <mergeCell ref="E256:G256"/>
    <mergeCell ref="E257:G257"/>
    <mergeCell ref="E258:G258"/>
    <mergeCell ref="A259:C259"/>
    <mergeCell ref="H259:J259"/>
    <mergeCell ref="A260:C260"/>
    <mergeCell ref="H260:J260"/>
    <mergeCell ref="A261:C261"/>
    <mergeCell ref="H261:J261"/>
    <mergeCell ref="E259:G259"/>
    <mergeCell ref="E260:G260"/>
    <mergeCell ref="E261:G261"/>
    <mergeCell ref="E267:G267"/>
    <mergeCell ref="A262:C262"/>
    <mergeCell ref="H262:J262"/>
    <mergeCell ref="A263:C263"/>
    <mergeCell ref="H263:J263"/>
    <mergeCell ref="A264:C264"/>
    <mergeCell ref="H264:J264"/>
    <mergeCell ref="E262:G262"/>
    <mergeCell ref="E263:G263"/>
    <mergeCell ref="E264:G264"/>
    <mergeCell ref="E269:G269"/>
    <mergeCell ref="E270:G270"/>
    <mergeCell ref="A265:C265"/>
    <mergeCell ref="H265:J265"/>
    <mergeCell ref="A266:C266"/>
    <mergeCell ref="H266:J266"/>
    <mergeCell ref="A267:C267"/>
    <mergeCell ref="H267:J267"/>
    <mergeCell ref="E265:G265"/>
    <mergeCell ref="E266:G266"/>
    <mergeCell ref="E271:G271"/>
    <mergeCell ref="E272:G272"/>
    <mergeCell ref="E273:G273"/>
    <mergeCell ref="A268:C268"/>
    <mergeCell ref="H268:J268"/>
    <mergeCell ref="A269:C269"/>
    <mergeCell ref="H269:J269"/>
    <mergeCell ref="A270:C270"/>
    <mergeCell ref="H270:J270"/>
    <mergeCell ref="E268:G268"/>
    <mergeCell ref="H276:J276"/>
    <mergeCell ref="E275:G275"/>
    <mergeCell ref="E276:G276"/>
    <mergeCell ref="E274:G274"/>
    <mergeCell ref="A271:C271"/>
    <mergeCell ref="H271:J271"/>
    <mergeCell ref="A272:C272"/>
    <mergeCell ref="H272:J272"/>
    <mergeCell ref="A273:C273"/>
    <mergeCell ref="H273:J273"/>
    <mergeCell ref="A279:C279"/>
    <mergeCell ref="H279:J279"/>
    <mergeCell ref="E277:G277"/>
    <mergeCell ref="E278:G278"/>
    <mergeCell ref="E279:G279"/>
    <mergeCell ref="A274:C274"/>
    <mergeCell ref="H274:J274"/>
    <mergeCell ref="A275:C275"/>
    <mergeCell ref="H275:J275"/>
    <mergeCell ref="A276:C276"/>
    <mergeCell ref="A284:C284"/>
    <mergeCell ref="H284:J284"/>
    <mergeCell ref="A285:C285"/>
    <mergeCell ref="H285:J285"/>
    <mergeCell ref="A286:C286"/>
    <mergeCell ref="H286:J286"/>
    <mergeCell ref="E284:G284"/>
    <mergeCell ref="E285:G285"/>
    <mergeCell ref="E286:G286"/>
    <mergeCell ref="A287:C287"/>
    <mergeCell ref="H287:J287"/>
    <mergeCell ref="A288:C288"/>
    <mergeCell ref="H288:J288"/>
    <mergeCell ref="A289:C289"/>
    <mergeCell ref="H289:J289"/>
    <mergeCell ref="E287:G287"/>
    <mergeCell ref="E288:G288"/>
    <mergeCell ref="E289:G289"/>
    <mergeCell ref="A291:C291"/>
    <mergeCell ref="H291:J291"/>
    <mergeCell ref="E291:G291"/>
    <mergeCell ref="A292:C292"/>
    <mergeCell ref="H292:J292"/>
    <mergeCell ref="E292:G292"/>
    <mergeCell ref="A293:C293"/>
    <mergeCell ref="H293:J293"/>
    <mergeCell ref="E293:G293"/>
    <mergeCell ref="A294:C294"/>
    <mergeCell ref="H294:J294"/>
    <mergeCell ref="A295:C295"/>
    <mergeCell ref="H295:J295"/>
    <mergeCell ref="A296:C296"/>
    <mergeCell ref="H296:J296"/>
    <mergeCell ref="E294:G294"/>
    <mergeCell ref="E295:G295"/>
    <mergeCell ref="E296:G296"/>
    <mergeCell ref="A297:C297"/>
    <mergeCell ref="H297:J297"/>
    <mergeCell ref="A298:C298"/>
    <mergeCell ref="H298:J298"/>
    <mergeCell ref="A299:C299"/>
    <mergeCell ref="H299:J299"/>
    <mergeCell ref="E299:G299"/>
    <mergeCell ref="E297:G297"/>
    <mergeCell ref="E298:G298"/>
    <mergeCell ref="A300:C300"/>
    <mergeCell ref="H300:J300"/>
    <mergeCell ref="A301:C301"/>
    <mergeCell ref="H301:J301"/>
    <mergeCell ref="E300:G300"/>
    <mergeCell ref="E301:G301"/>
    <mergeCell ref="A302:C302"/>
    <mergeCell ref="H302:J302"/>
    <mergeCell ref="A303:C303"/>
    <mergeCell ref="H303:J303"/>
    <mergeCell ref="E302:G302"/>
    <mergeCell ref="E303:G303"/>
    <mergeCell ref="A304:C304"/>
    <mergeCell ref="H304:J304"/>
    <mergeCell ref="A305:C305"/>
    <mergeCell ref="H305:J305"/>
    <mergeCell ref="E304:G304"/>
    <mergeCell ref="E305:G305"/>
    <mergeCell ref="E312:G312"/>
    <mergeCell ref="A306:C306"/>
    <mergeCell ref="H306:J306"/>
    <mergeCell ref="A308:C308"/>
    <mergeCell ref="H308:J308"/>
    <mergeCell ref="A310:C310"/>
    <mergeCell ref="H310:J310"/>
    <mergeCell ref="E306:G306"/>
    <mergeCell ref="E308:G308"/>
    <mergeCell ref="E310:G310"/>
    <mergeCell ref="E313:G313"/>
    <mergeCell ref="E314:G314"/>
    <mergeCell ref="E315:G315"/>
    <mergeCell ref="A311:C311"/>
    <mergeCell ref="H311:J311"/>
    <mergeCell ref="A312:C312"/>
    <mergeCell ref="H312:J312"/>
    <mergeCell ref="A313:C313"/>
    <mergeCell ref="H313:J313"/>
    <mergeCell ref="E311:G311"/>
    <mergeCell ref="H314:J314"/>
    <mergeCell ref="A315:C315"/>
    <mergeCell ref="H315:J315"/>
    <mergeCell ref="A316:C316"/>
    <mergeCell ref="H316:J316"/>
    <mergeCell ref="E319:G319"/>
    <mergeCell ref="E316:G316"/>
    <mergeCell ref="A314:C314"/>
    <mergeCell ref="A317:C317"/>
    <mergeCell ref="H317:J317"/>
    <mergeCell ref="A8:C9"/>
    <mergeCell ref="D8:D9"/>
    <mergeCell ref="E8:G9"/>
    <mergeCell ref="H8:J9"/>
    <mergeCell ref="L8:M9"/>
    <mergeCell ref="K8:K9"/>
    <mergeCell ref="A322:B322"/>
    <mergeCell ref="C323:E323"/>
    <mergeCell ref="G323:H323"/>
    <mergeCell ref="J323:L323"/>
    <mergeCell ref="A319:C319"/>
    <mergeCell ref="H319:J319"/>
    <mergeCell ref="L319:M319"/>
    <mergeCell ref="H320:J320"/>
    <mergeCell ref="E320:G320"/>
    <mergeCell ref="L45:N45"/>
    <mergeCell ref="L51:N51"/>
    <mergeCell ref="L60:N60"/>
    <mergeCell ref="L52:N52"/>
    <mergeCell ref="L46:N46"/>
    <mergeCell ref="L47:N47"/>
    <mergeCell ref="L48:N48"/>
    <mergeCell ref="L49:N49"/>
    <mergeCell ref="L50:N50"/>
    <mergeCell ref="L53:N53"/>
    <mergeCell ref="L16:N16"/>
    <mergeCell ref="L17:N17"/>
    <mergeCell ref="L19:N19"/>
    <mergeCell ref="L33:N33"/>
    <mergeCell ref="L42:N42"/>
    <mergeCell ref="L43:N43"/>
    <mergeCell ref="L18:N18"/>
    <mergeCell ref="L41:N41"/>
    <mergeCell ref="L32:N32"/>
    <mergeCell ref="L22:N22"/>
    <mergeCell ref="L44:N44"/>
    <mergeCell ref="L34:N34"/>
    <mergeCell ref="L35:N35"/>
    <mergeCell ref="L38:N38"/>
    <mergeCell ref="L39:N39"/>
    <mergeCell ref="L40:N40"/>
    <mergeCell ref="L54:N54"/>
    <mergeCell ref="L55:N55"/>
    <mergeCell ref="L56:N56"/>
    <mergeCell ref="L57:N57"/>
    <mergeCell ref="L61:N61"/>
    <mergeCell ref="L62:N62"/>
    <mergeCell ref="L63:N63"/>
    <mergeCell ref="L64:N64"/>
    <mergeCell ref="L58:N58"/>
    <mergeCell ref="L59:N59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88:N88"/>
    <mergeCell ref="L75:N75"/>
    <mergeCell ref="L76:N76"/>
    <mergeCell ref="L77:N77"/>
    <mergeCell ref="L78:N78"/>
    <mergeCell ref="L79:N79"/>
    <mergeCell ref="L80:N80"/>
    <mergeCell ref="L89:N89"/>
    <mergeCell ref="L90:N90"/>
    <mergeCell ref="L93:N93"/>
    <mergeCell ref="L91:N91"/>
    <mergeCell ref="L92:N92"/>
    <mergeCell ref="L81:N81"/>
    <mergeCell ref="L84:N84"/>
    <mergeCell ref="L85:N85"/>
    <mergeCell ref="L86:N86"/>
    <mergeCell ref="L87:N87"/>
    <mergeCell ref="L99:N99"/>
    <mergeCell ref="L100:N100"/>
    <mergeCell ref="L101:N101"/>
    <mergeCell ref="L102:N102"/>
    <mergeCell ref="L103:N103"/>
    <mergeCell ref="L94:N94"/>
    <mergeCell ref="L95:N95"/>
    <mergeCell ref="L96:N96"/>
    <mergeCell ref="L97:N97"/>
    <mergeCell ref="L98:N98"/>
    <mergeCell ref="L104:N104"/>
    <mergeCell ref="L105:N105"/>
    <mergeCell ref="L107:N107"/>
    <mergeCell ref="L108:N108"/>
    <mergeCell ref="L109:N109"/>
    <mergeCell ref="L110:N110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31:N131"/>
    <mergeCell ref="L132:N132"/>
    <mergeCell ref="L121:N121"/>
    <mergeCell ref="L122:N122"/>
    <mergeCell ref="L123:N123"/>
    <mergeCell ref="L124:N124"/>
    <mergeCell ref="L127:N127"/>
    <mergeCell ref="L128:N128"/>
    <mergeCell ref="L134:N134"/>
    <mergeCell ref="L135:N135"/>
    <mergeCell ref="L136:N136"/>
    <mergeCell ref="L137:N137"/>
    <mergeCell ref="L138:N138"/>
    <mergeCell ref="L133:N133"/>
    <mergeCell ref="L144:N144"/>
    <mergeCell ref="L145:N145"/>
    <mergeCell ref="L146:N146"/>
    <mergeCell ref="L147:N147"/>
    <mergeCell ref="L139:N139"/>
    <mergeCell ref="L140:N140"/>
    <mergeCell ref="L141:N141"/>
    <mergeCell ref="L142:N142"/>
    <mergeCell ref="L143:N143"/>
    <mergeCell ref="L148:N148"/>
    <mergeCell ref="L149:N149"/>
    <mergeCell ref="L150:N150"/>
    <mergeCell ref="L151:N151"/>
    <mergeCell ref="L152:N152"/>
    <mergeCell ref="L161:N161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69:N169"/>
    <mergeCell ref="L170:N170"/>
    <mergeCell ref="L171:N171"/>
    <mergeCell ref="L172:N172"/>
    <mergeCell ref="L173:N173"/>
    <mergeCell ref="L159:N159"/>
    <mergeCell ref="L165:N165"/>
    <mergeCell ref="L168:N168"/>
    <mergeCell ref="L160:N160"/>
    <mergeCell ref="L162:N162"/>
    <mergeCell ref="L174:N174"/>
    <mergeCell ref="L175:N175"/>
    <mergeCell ref="L176:N176"/>
    <mergeCell ref="L177:N177"/>
    <mergeCell ref="L187:N187"/>
    <mergeCell ref="L178:N178"/>
    <mergeCell ref="L179:N179"/>
    <mergeCell ref="L180:N180"/>
    <mergeCell ref="L181:N181"/>
    <mergeCell ref="L197:N197"/>
    <mergeCell ref="L188:N188"/>
    <mergeCell ref="L189:N189"/>
    <mergeCell ref="L190:N190"/>
    <mergeCell ref="L191:N191"/>
    <mergeCell ref="L182:N182"/>
    <mergeCell ref="L183:N183"/>
    <mergeCell ref="L184:N184"/>
    <mergeCell ref="L185:N185"/>
    <mergeCell ref="L186:N186"/>
    <mergeCell ref="L198:N198"/>
    <mergeCell ref="L199:N199"/>
    <mergeCell ref="L200:N200"/>
    <mergeCell ref="L204:N204"/>
    <mergeCell ref="L210:N210"/>
    <mergeCell ref="L192:N192"/>
    <mergeCell ref="L193:N193"/>
    <mergeCell ref="L194:N194"/>
    <mergeCell ref="L195:N195"/>
    <mergeCell ref="L196:N196"/>
    <mergeCell ref="L211:N211"/>
    <mergeCell ref="L212:N212"/>
    <mergeCell ref="L213:N213"/>
    <mergeCell ref="L205:N205"/>
    <mergeCell ref="L206:N206"/>
    <mergeCell ref="L207:N207"/>
    <mergeCell ref="L208:N208"/>
    <mergeCell ref="L209:N209"/>
    <mergeCell ref="L214:N214"/>
    <mergeCell ref="L215:N215"/>
    <mergeCell ref="L216:N216"/>
    <mergeCell ref="L217:N217"/>
    <mergeCell ref="L218:N218"/>
    <mergeCell ref="L219:N219"/>
    <mergeCell ref="L220:N220"/>
    <mergeCell ref="L221:N221"/>
    <mergeCell ref="L222:N222"/>
    <mergeCell ref="L223:N223"/>
    <mergeCell ref="L224:N224"/>
    <mergeCell ref="L225:N225"/>
    <mergeCell ref="L226:N226"/>
    <mergeCell ref="L227:N227"/>
    <mergeCell ref="L228:N228"/>
    <mergeCell ref="L229:N229"/>
    <mergeCell ref="L230:N230"/>
    <mergeCell ref="L231:N231"/>
    <mergeCell ref="L232:N232"/>
    <mergeCell ref="L233:N233"/>
    <mergeCell ref="L234:N234"/>
    <mergeCell ref="L235:N235"/>
    <mergeCell ref="L236:N236"/>
    <mergeCell ref="L237:N237"/>
    <mergeCell ref="L238:N238"/>
    <mergeCell ref="L241:N241"/>
    <mergeCell ref="L242:N242"/>
    <mergeCell ref="L243:N243"/>
    <mergeCell ref="L244:N244"/>
    <mergeCell ref="L245:N245"/>
    <mergeCell ref="A240:U240"/>
    <mergeCell ref="A244:C244"/>
    <mergeCell ref="H244:J244"/>
    <mergeCell ref="A245:C245"/>
    <mergeCell ref="L246:N246"/>
    <mergeCell ref="L247:N247"/>
    <mergeCell ref="L248:N248"/>
    <mergeCell ref="L249:N249"/>
    <mergeCell ref="L250:N250"/>
    <mergeCell ref="L251:N251"/>
    <mergeCell ref="L252:N252"/>
    <mergeCell ref="L253:N253"/>
    <mergeCell ref="L254:N254"/>
    <mergeCell ref="L255:N255"/>
    <mergeCell ref="L256:N256"/>
    <mergeCell ref="L257:N257"/>
    <mergeCell ref="L258:N258"/>
    <mergeCell ref="L259:N259"/>
    <mergeCell ref="L260:N260"/>
    <mergeCell ref="L261:N261"/>
    <mergeCell ref="L262:N262"/>
    <mergeCell ref="L263:N263"/>
    <mergeCell ref="L264:N264"/>
    <mergeCell ref="L265:N265"/>
    <mergeCell ref="L266:N266"/>
    <mergeCell ref="L267:N267"/>
    <mergeCell ref="L268:N268"/>
    <mergeCell ref="L269:N269"/>
    <mergeCell ref="L270:N270"/>
    <mergeCell ref="L271:N271"/>
    <mergeCell ref="L272:N272"/>
    <mergeCell ref="L273:N273"/>
    <mergeCell ref="L274:N274"/>
    <mergeCell ref="L275:N275"/>
    <mergeCell ref="R284:T284"/>
    <mergeCell ref="L276:N276"/>
    <mergeCell ref="L277:N277"/>
    <mergeCell ref="L278:N278"/>
    <mergeCell ref="L279:N279"/>
    <mergeCell ref="L282:N282"/>
    <mergeCell ref="L283:N283"/>
    <mergeCell ref="R277:T277"/>
    <mergeCell ref="R278:T278"/>
    <mergeCell ref="R279:T279"/>
    <mergeCell ref="L285:N285"/>
    <mergeCell ref="L286:N286"/>
    <mergeCell ref="L287:N287"/>
    <mergeCell ref="L288:N288"/>
    <mergeCell ref="L291:N291"/>
    <mergeCell ref="L284:N284"/>
    <mergeCell ref="L289:N289"/>
    <mergeCell ref="L292:N292"/>
    <mergeCell ref="L293:N293"/>
    <mergeCell ref="L294:N294"/>
    <mergeCell ref="L295:N295"/>
    <mergeCell ref="L296:N296"/>
    <mergeCell ref="L306:N306"/>
    <mergeCell ref="L297:N297"/>
    <mergeCell ref="L298:N298"/>
    <mergeCell ref="L299:N299"/>
    <mergeCell ref="L300:N300"/>
    <mergeCell ref="L301:N301"/>
    <mergeCell ref="L310:N310"/>
    <mergeCell ref="L311:N311"/>
    <mergeCell ref="L312:N312"/>
    <mergeCell ref="L313:N313"/>
    <mergeCell ref="L314:N314"/>
    <mergeCell ref="L302:N302"/>
    <mergeCell ref="L303:N303"/>
    <mergeCell ref="L304:N304"/>
    <mergeCell ref="L305:N305"/>
    <mergeCell ref="L315:N315"/>
    <mergeCell ref="L316:N316"/>
    <mergeCell ref="P8:P9"/>
    <mergeCell ref="Q8:Q9"/>
    <mergeCell ref="R10:T10"/>
    <mergeCell ref="R13:T13"/>
    <mergeCell ref="R14:T14"/>
    <mergeCell ref="R15:T15"/>
    <mergeCell ref="R16:T16"/>
    <mergeCell ref="L308:N308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42:T42"/>
    <mergeCell ref="R43:T43"/>
    <mergeCell ref="R44:T44"/>
    <mergeCell ref="R45:T45"/>
    <mergeCell ref="R34:T34"/>
    <mergeCell ref="R35:T35"/>
    <mergeCell ref="R38:T38"/>
    <mergeCell ref="R39:T39"/>
    <mergeCell ref="R40:T40"/>
    <mergeCell ref="R41:T41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61:T61"/>
    <mergeCell ref="R62:T62"/>
    <mergeCell ref="R63:T63"/>
    <mergeCell ref="R64:T64"/>
    <mergeCell ref="R58:T58"/>
    <mergeCell ref="R59:T59"/>
    <mergeCell ref="R60:T60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9:T89"/>
    <mergeCell ref="R90:T90"/>
    <mergeCell ref="R91:T91"/>
    <mergeCell ref="R81:T81"/>
    <mergeCell ref="R84:T84"/>
    <mergeCell ref="R85:T85"/>
    <mergeCell ref="R86:T86"/>
    <mergeCell ref="R87:T87"/>
    <mergeCell ref="R88:T88"/>
    <mergeCell ref="R102:T102"/>
    <mergeCell ref="R92:T92"/>
    <mergeCell ref="R93:T93"/>
    <mergeCell ref="R94:T94"/>
    <mergeCell ref="R95:T95"/>
    <mergeCell ref="R96:T96"/>
    <mergeCell ref="R103:T103"/>
    <mergeCell ref="R104:T104"/>
    <mergeCell ref="R105:T105"/>
    <mergeCell ref="R107:T107"/>
    <mergeCell ref="R108:T108"/>
    <mergeCell ref="R97:T97"/>
    <mergeCell ref="R98:T98"/>
    <mergeCell ref="R99:T99"/>
    <mergeCell ref="R100:T100"/>
    <mergeCell ref="R101:T101"/>
    <mergeCell ref="R109:T109"/>
    <mergeCell ref="R110:T110"/>
    <mergeCell ref="R111:T111"/>
    <mergeCell ref="R112:T112"/>
    <mergeCell ref="R113:T113"/>
    <mergeCell ref="R114:T114"/>
    <mergeCell ref="R115:T115"/>
    <mergeCell ref="R116:T116"/>
    <mergeCell ref="R117:T117"/>
    <mergeCell ref="R118:T118"/>
    <mergeCell ref="R119:T119"/>
    <mergeCell ref="R120:T120"/>
    <mergeCell ref="R121:T121"/>
    <mergeCell ref="R122:T122"/>
    <mergeCell ref="R123:T123"/>
    <mergeCell ref="R124:T124"/>
    <mergeCell ref="R127:T127"/>
    <mergeCell ref="R128:T128"/>
    <mergeCell ref="R129:T129"/>
    <mergeCell ref="R130:T130"/>
    <mergeCell ref="A126:U126"/>
    <mergeCell ref="L129:N129"/>
    <mergeCell ref="L130:N130"/>
    <mergeCell ref="R131:T131"/>
    <mergeCell ref="A131:C131"/>
    <mergeCell ref="H131:J131"/>
    <mergeCell ref="A129:C129"/>
    <mergeCell ref="H129:J129"/>
    <mergeCell ref="R132:T132"/>
    <mergeCell ref="R133:T133"/>
    <mergeCell ref="R134:T134"/>
    <mergeCell ref="R135:T135"/>
    <mergeCell ref="R136:T136"/>
    <mergeCell ref="R137:T137"/>
    <mergeCell ref="R138:T138"/>
    <mergeCell ref="R139:T139"/>
    <mergeCell ref="R140:T140"/>
    <mergeCell ref="R146:T146"/>
    <mergeCell ref="R147:T147"/>
    <mergeCell ref="R148:T148"/>
    <mergeCell ref="R149:T149"/>
    <mergeCell ref="R150:T150"/>
    <mergeCell ref="R141:T141"/>
    <mergeCell ref="R142:T142"/>
    <mergeCell ref="R143:T143"/>
    <mergeCell ref="R144:T144"/>
    <mergeCell ref="R145:T145"/>
    <mergeCell ref="R168:T168"/>
    <mergeCell ref="R151:T151"/>
    <mergeCell ref="R152:T152"/>
    <mergeCell ref="R153:T153"/>
    <mergeCell ref="R154:T154"/>
    <mergeCell ref="R155:T155"/>
    <mergeCell ref="R156:T156"/>
    <mergeCell ref="R162:T162"/>
    <mergeCell ref="R163:T163"/>
    <mergeCell ref="R164:T164"/>
    <mergeCell ref="R182:T182"/>
    <mergeCell ref="R169:T169"/>
    <mergeCell ref="R170:T170"/>
    <mergeCell ref="R171:T171"/>
    <mergeCell ref="R165:T165"/>
    <mergeCell ref="R157:T157"/>
    <mergeCell ref="R158:T158"/>
    <mergeCell ref="R159:T159"/>
    <mergeCell ref="R160:T160"/>
    <mergeCell ref="R161:T161"/>
    <mergeCell ref="R172:T172"/>
    <mergeCell ref="R173:T173"/>
    <mergeCell ref="R174:T174"/>
    <mergeCell ref="R175:T175"/>
    <mergeCell ref="R176:T176"/>
    <mergeCell ref="R181:T181"/>
    <mergeCell ref="R185:T185"/>
    <mergeCell ref="R186:T186"/>
    <mergeCell ref="R191:T191"/>
    <mergeCell ref="R192:T192"/>
    <mergeCell ref="R187:T187"/>
    <mergeCell ref="R188:T188"/>
    <mergeCell ref="R189:T189"/>
    <mergeCell ref="R193:T193"/>
    <mergeCell ref="R194:T194"/>
    <mergeCell ref="R195:T195"/>
    <mergeCell ref="R177:T177"/>
    <mergeCell ref="R178:T178"/>
    <mergeCell ref="R179:T179"/>
    <mergeCell ref="R180:T180"/>
    <mergeCell ref="R190:T190"/>
    <mergeCell ref="R183:T183"/>
    <mergeCell ref="R184:T184"/>
    <mergeCell ref="R209:T209"/>
    <mergeCell ref="R210:T210"/>
    <mergeCell ref="R211:T211"/>
    <mergeCell ref="R212:T212"/>
    <mergeCell ref="R204:T204"/>
    <mergeCell ref="R205:T205"/>
    <mergeCell ref="R206:T206"/>
    <mergeCell ref="R207:T207"/>
    <mergeCell ref="R208:T208"/>
    <mergeCell ref="R213:T213"/>
    <mergeCell ref="R214:T214"/>
    <mergeCell ref="R215:T215"/>
    <mergeCell ref="R216:T216"/>
    <mergeCell ref="R217:T217"/>
    <mergeCell ref="R218:T218"/>
    <mergeCell ref="R219:T219"/>
    <mergeCell ref="R220:T220"/>
    <mergeCell ref="R221:T221"/>
    <mergeCell ref="R222:T222"/>
    <mergeCell ref="R223:T223"/>
    <mergeCell ref="R224:T224"/>
    <mergeCell ref="R225:T225"/>
    <mergeCell ref="R226:T226"/>
    <mergeCell ref="R227:T227"/>
    <mergeCell ref="R228:T228"/>
    <mergeCell ref="R238:T238"/>
    <mergeCell ref="R229:T229"/>
    <mergeCell ref="R230:T230"/>
    <mergeCell ref="R231:T231"/>
    <mergeCell ref="R232:T232"/>
    <mergeCell ref="R233:T233"/>
    <mergeCell ref="R241:T241"/>
    <mergeCell ref="R242:T242"/>
    <mergeCell ref="R243:T243"/>
    <mergeCell ref="R244:T244"/>
    <mergeCell ref="R245:T245"/>
    <mergeCell ref="R246:T246"/>
    <mergeCell ref="R247:T247"/>
    <mergeCell ref="R248:T248"/>
    <mergeCell ref="R249:T249"/>
    <mergeCell ref="R250:T250"/>
    <mergeCell ref="R251:T251"/>
    <mergeCell ref="R252:T252"/>
    <mergeCell ref="R253:T253"/>
    <mergeCell ref="R254:T254"/>
    <mergeCell ref="R255:T255"/>
    <mergeCell ref="R256:T256"/>
    <mergeCell ref="R257:T257"/>
    <mergeCell ref="R258:T258"/>
    <mergeCell ref="R259:T259"/>
    <mergeCell ref="R260:T260"/>
    <mergeCell ref="R261:T261"/>
    <mergeCell ref="R262:T262"/>
    <mergeCell ref="R263:T263"/>
    <mergeCell ref="R264:T264"/>
    <mergeCell ref="R265:T265"/>
    <mergeCell ref="R266:T266"/>
    <mergeCell ref="R267:T267"/>
    <mergeCell ref="R268:T268"/>
    <mergeCell ref="R269:T269"/>
    <mergeCell ref="R270:T270"/>
    <mergeCell ref="A283:C283"/>
    <mergeCell ref="H283:J283"/>
    <mergeCell ref="E282:G282"/>
    <mergeCell ref="E283:G283"/>
    <mergeCell ref="R275:T275"/>
    <mergeCell ref="R276:T276"/>
    <mergeCell ref="A277:C277"/>
    <mergeCell ref="H277:J277"/>
    <mergeCell ref="A278:C278"/>
    <mergeCell ref="H278:J278"/>
    <mergeCell ref="R18:T18"/>
    <mergeCell ref="R282:T282"/>
    <mergeCell ref="R271:T271"/>
    <mergeCell ref="R272:T272"/>
    <mergeCell ref="R273:T273"/>
    <mergeCell ref="R274:T274"/>
    <mergeCell ref="R236:T236"/>
    <mergeCell ref="R237:T237"/>
    <mergeCell ref="A83:U83"/>
    <mergeCell ref="R197:T197"/>
    <mergeCell ref="R298:T298"/>
    <mergeCell ref="R299:T299"/>
    <mergeCell ref="R285:T285"/>
    <mergeCell ref="R286:T286"/>
    <mergeCell ref="R287:T287"/>
    <mergeCell ref="R288:T288"/>
    <mergeCell ref="R289:T289"/>
    <mergeCell ref="R305:T305"/>
    <mergeCell ref="R300:T300"/>
    <mergeCell ref="R301:T301"/>
    <mergeCell ref="R291:T291"/>
    <mergeCell ref="R302:T302"/>
    <mergeCell ref="R293:T293"/>
    <mergeCell ref="R294:T294"/>
    <mergeCell ref="R295:T295"/>
    <mergeCell ref="R296:T296"/>
    <mergeCell ref="R297:T297"/>
    <mergeCell ref="R8:S9"/>
    <mergeCell ref="U8:U9"/>
    <mergeCell ref="R310:T310"/>
    <mergeCell ref="R311:T311"/>
    <mergeCell ref="R312:T312"/>
    <mergeCell ref="R292:T292"/>
    <mergeCell ref="A202:U202"/>
    <mergeCell ref="R234:T234"/>
    <mergeCell ref="R235:T235"/>
    <mergeCell ref="A290:C290"/>
    <mergeCell ref="R316:T316"/>
    <mergeCell ref="R314:T314"/>
    <mergeCell ref="R315:T315"/>
    <mergeCell ref="R306:T306"/>
    <mergeCell ref="R308:T308"/>
    <mergeCell ref="R313:T313"/>
    <mergeCell ref="R196:T196"/>
    <mergeCell ref="R199:T199"/>
    <mergeCell ref="R200:T200"/>
    <mergeCell ref="R303:T303"/>
    <mergeCell ref="R304:T304"/>
    <mergeCell ref="A309:C309"/>
    <mergeCell ref="E309:G309"/>
    <mergeCell ref="H309:J309"/>
    <mergeCell ref="L309:N309"/>
    <mergeCell ref="R309:T309"/>
    <mergeCell ref="E106:G106"/>
    <mergeCell ref="H106:J106"/>
    <mergeCell ref="L106:N106"/>
    <mergeCell ref="R106:T106"/>
    <mergeCell ref="R283:T283"/>
    <mergeCell ref="A11:U11"/>
    <mergeCell ref="A37:U37"/>
    <mergeCell ref="A203:C203"/>
    <mergeCell ref="E203:G203"/>
    <mergeCell ref="H203:J203"/>
    <mergeCell ref="A281:U281"/>
    <mergeCell ref="R198:T198"/>
    <mergeCell ref="E290:G290"/>
    <mergeCell ref="H290:J290"/>
    <mergeCell ref="L290:N290"/>
    <mergeCell ref="R290:T290"/>
    <mergeCell ref="L203:N203"/>
    <mergeCell ref="R203:T203"/>
    <mergeCell ref="A282:C282"/>
    <mergeCell ref="H282:J282"/>
  </mergeCells>
  <printOptions/>
  <pageMargins left="0.1968503937007874" right="0.19" top="0.3937007874015748" bottom="0.3937007874015748" header="0.3937007874015748" footer="0.3937007874015748"/>
  <pageSetup fitToHeight="0"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1.25">
      <c r="B1" s="13" t="s">
        <v>51</v>
      </c>
      <c r="C1" s="14"/>
      <c r="D1" s="19"/>
      <c r="E1" s="19"/>
    </row>
    <row r="2" spans="2:5" ht="11.25">
      <c r="B2" s="13" t="s">
        <v>52</v>
      </c>
      <c r="C2" s="14"/>
      <c r="D2" s="19"/>
      <c r="E2" s="19"/>
    </row>
    <row r="3" spans="2:5" ht="11.25">
      <c r="B3" s="15"/>
      <c r="C3" s="15"/>
      <c r="D3" s="20"/>
      <c r="E3" s="20"/>
    </row>
    <row r="4" spans="2:5" ht="33.75">
      <c r="B4" s="16" t="s">
        <v>53</v>
      </c>
      <c r="C4" s="15"/>
      <c r="D4" s="20"/>
      <c r="E4" s="20"/>
    </row>
    <row r="5" spans="2:5" ht="11.25">
      <c r="B5" s="15"/>
      <c r="C5" s="15"/>
      <c r="D5" s="20"/>
      <c r="E5" s="20"/>
    </row>
    <row r="6" spans="2:5" ht="22.5">
      <c r="B6" s="13" t="s">
        <v>54</v>
      </c>
      <c r="C6" s="14"/>
      <c r="D6" s="19"/>
      <c r="E6" s="21" t="s">
        <v>55</v>
      </c>
    </row>
    <row r="7" spans="2:5" ht="12" thickBot="1">
      <c r="B7" s="15"/>
      <c r="C7" s="15"/>
      <c r="D7" s="20"/>
      <c r="E7" s="20"/>
    </row>
    <row r="8" spans="2:5" ht="34.5" thickBot="1">
      <c r="B8" s="17" t="s">
        <v>56</v>
      </c>
      <c r="C8" s="18"/>
      <c r="D8" s="22"/>
      <c r="E8" s="23">
        <v>5</v>
      </c>
    </row>
    <row r="9" spans="2:5" ht="11.25">
      <c r="B9" s="15"/>
      <c r="C9" s="15"/>
      <c r="D9" s="20"/>
      <c r="E9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</dc:creator>
  <cp:keywords/>
  <dc:description/>
  <cp:lastModifiedBy>Офис</cp:lastModifiedBy>
  <cp:lastPrinted>2020-03-18T13:42:54Z</cp:lastPrinted>
  <dcterms:created xsi:type="dcterms:W3CDTF">2019-02-26T11:28:58Z</dcterms:created>
  <dcterms:modified xsi:type="dcterms:W3CDTF">2020-03-18T13:42:58Z</dcterms:modified>
  <cp:category/>
  <cp:version/>
  <cp:contentType/>
  <cp:contentStatus/>
  <cp:revision>1</cp:revision>
</cp:coreProperties>
</file>